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стоимость работ по видам" sheetId="2" r:id="rId2"/>
    <sheet name="отчет" sheetId="3" r:id="rId3"/>
  </sheets>
  <definedNames>
    <definedName name="_xlnm.Print_Area" localSheetId="2">'отчет'!$A$1:$E$134</definedName>
  </definedNames>
  <calcPr fullCalcOnLoad="1"/>
</workbook>
</file>

<file path=xl/sharedStrings.xml><?xml version="1.0" encoding="utf-8"?>
<sst xmlns="http://schemas.openxmlformats.org/spreadsheetml/2006/main" count="495" uniqueCount="228">
  <si>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</si>
  <si>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</si>
  <si>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</si>
  <si>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</si>
  <si>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</si>
  <si>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</si>
  <si>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</si>
  <si>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</si>
  <si>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</si>
  <si>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</si>
  <si>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</si>
  <si>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</si>
  <si>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</si>
  <si>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</si>
  <si>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</si>
  <si>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</si>
  <si>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</si>
  <si>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</si>
  <si>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</si>
  <si>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</si>
  <si>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</si>
  <si>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</si>
  <si>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</si>
  <si>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</si>
  <si>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</si>
  <si>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</si>
  <si>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</si>
  <si>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</si>
  <si>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</si>
  <si>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</si>
  <si>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</si>
  <si>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</si>
  <si>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</si>
  <si>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</si>
  <si>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</si>
  <si>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</si>
  <si>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</si>
  <si>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</si>
  <si>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</si>
  <si>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</si>
  <si>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</si>
  <si>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</si>
  <si>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</si>
  <si>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</si>
  <si>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</si>
  <si>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</si>
  <si>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</si>
  <si>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</si>
  <si>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</si>
  <si>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</si>
  <si>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</si>
  <si>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</si>
  <si>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</si>
  <si>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</si>
  <si>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</si>
  <si>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</si>
  <si>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</si>
  <si>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</si>
  <si>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</si>
  <si>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</si>
  <si>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</si>
  <si>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</si>
  <si>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</si>
  <si>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</si>
  <si>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</si>
  <si>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</si>
  <si>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</si>
  <si>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</si>
  <si>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</si>
  <si>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</si>
  <si>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</si>
  <si>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</si>
  <si>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</si>
  <si>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</si>
  <si>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</si>
  <si>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</si>
  <si>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</si>
  <si>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</si>
  <si>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</si>
  <si>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</si>
  <si>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</si>
  <si>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</si>
  <si>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</si>
  <si>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</si>
  <si>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</si>
  <si>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</si>
  <si>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</si>
  <si>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</si>
  <si>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</si>
  <si>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</si>
  <si>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</si>
  <si>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</si>
  <si>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</si>
  <si>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</si>
  <si>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</si>
  <si>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</si>
  <si>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</si>
  <si>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</si>
  <si>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</si>
  <si>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</si>
  <si>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</si>
  <si>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</si>
  <si>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</si>
  <si>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</si>
  <si>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</si>
  <si>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</si>
  <si>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</si>
  <si>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</si>
  <si>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</si>
  <si>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</si>
  <si>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</si>
  <si>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</si>
  <si>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</si>
  <si>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</si>
  <si>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</si>
  <si>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</si>
  <si>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01.01.2015г</t>
  </si>
  <si>
    <t>31.12.2015г</t>
  </si>
  <si>
    <t>Техническая работа по обеспечению регистрационного учета</t>
  </si>
  <si>
    <t>Работы по содержанию и ремонту систем внутридомового газового оборудования</t>
  </si>
  <si>
    <t>ТО систем отопления + ТО узлов учета</t>
  </si>
  <si>
    <t>Работы по содержанию и ремонту систем дымоудаления и вентиляции</t>
  </si>
  <si>
    <t>Уборка придомовых территорий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</si>
  <si>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</si>
  <si>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</si>
  <si>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Вид работ (услуг)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</si>
  <si>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</si>
  <si>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</si>
  <si>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</si>
  <si>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</si>
  <si>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</si>
  <si>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</si>
  <si>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</si>
  <si>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</si>
  <si>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</si>
  <si>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</si>
  <si>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</si>
  <si>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</si>
  <si>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</si>
  <si>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Стоимость работ</t>
  </si>
  <si>
    <t>ИТОГО в месяц</t>
  </si>
  <si>
    <t>начисления ТР</t>
  </si>
  <si>
    <t>плата</t>
  </si>
  <si>
    <t>площадь</t>
  </si>
  <si>
    <t>01.01.2016г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</si>
  <si>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</si>
  <si>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</si>
  <si>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</si>
  <si>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</si>
  <si>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</si>
  <si>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</si>
  <si>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</si>
  <si>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</si>
  <si>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</si>
  <si>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</si>
  <si>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</si>
  <si>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ТО электрооборудования</t>
  </si>
  <si>
    <t>23.1</t>
  </si>
  <si>
    <t>м.кв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</si>
  <si>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</si>
  <si>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</si>
  <si>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</si>
  <si>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</si>
  <si>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</si>
  <si>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</si>
  <si>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</si>
  <si>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</si>
  <si>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</si>
  <si>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круглосуточно</t>
  </si>
  <si>
    <t>по графику</t>
  </si>
  <si>
    <t>ТО электрооборудования МОП</t>
  </si>
  <si>
    <t>(по графику: консервация - раз в год, опрессовка - раз в год, ТО ОДПУ- ежемесячно)</t>
  </si>
  <si>
    <t>по графику: раз в год</t>
  </si>
  <si>
    <t>постоянно</t>
  </si>
  <si>
    <t>23.2</t>
  </si>
  <si>
    <t>Информация о коммунальных услугах</t>
  </si>
  <si>
    <t>Работы по текущему ремонту инженерных систем и оборудования  и вывозу КГО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</si>
  <si>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</si>
  <si>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Сбор и вывоз ТБО из контейнеров спец.траспортом без КГО</t>
  </si>
  <si>
    <t xml:space="preserve">Уборка придомовых территорий </t>
  </si>
  <si>
    <t xml:space="preserve">Обслуживание мусоропроводов </t>
  </si>
  <si>
    <t xml:space="preserve">Аварийно-диспетчерское обслуживание </t>
  </si>
  <si>
    <t xml:space="preserve">Техническое обслуживание вентиляционных каналов </t>
  </si>
  <si>
    <t xml:space="preserve">Техническое обслуживание электрооборудования МОП </t>
  </si>
  <si>
    <t>Работы по управлению ж/фондом</t>
  </si>
  <si>
    <t xml:space="preserve">Техническое обслуживание лифтового хозяйства </t>
  </si>
  <si>
    <t>техническое обслуживание, текущий ремонт газового оборудования, газопроводов и сооружений на них</t>
  </si>
  <si>
    <t>Техническое обслуживание системы отопления и ОДПУ ХВС, ГВС и отопления</t>
  </si>
  <si>
    <t>21.12</t>
  </si>
  <si>
    <t>21.13</t>
  </si>
  <si>
    <t xml:space="preserve">Техническое обслуживание системы отопления и ОДПУ ХВС, ГВС  и отопления </t>
  </si>
  <si>
    <t>по заявкам( по решению общего собрания), вывоз КГО по мере накопления</t>
  </si>
  <si>
    <t>Техническое обслуживание лифтового хозяйства, техническое освидетельствование или диагностика лифтов</t>
  </si>
  <si>
    <t>Предоставлено льгот по статье "Сбор и вывоз ТБО (без КГО)</t>
  </si>
  <si>
    <t>Начислено за услуги (работы) по содержанию и текущему ремонту с учетом предоставленных льгот, в том числе:</t>
  </si>
  <si>
    <t>На основании решения общего собрания собственников оплата производится непосредственно в ресурсоснабжающую организацию</t>
  </si>
  <si>
    <t>Информация о наличии претензий по качеству предоставленных коммунальных услуг</t>
  </si>
  <si>
    <t>23.12</t>
  </si>
  <si>
    <t>23.13</t>
  </si>
  <si>
    <t>7.1</t>
  </si>
  <si>
    <t>7.2</t>
  </si>
  <si>
    <t>в соответствии с санитарными правилами и нормами</t>
  </si>
  <si>
    <t>по графику:ТО вентаканалов 2 раза в год, прочистка и ремонт по необходимости</t>
  </si>
  <si>
    <t>ТО лифтов  - круглосуточно, освидетельствование или диагностика лифтов  - 1 раз в год по графику</t>
  </si>
  <si>
    <t>6 раз в неделю</t>
  </si>
  <si>
    <t>ТО</t>
  </si>
  <si>
    <t>ТБО</t>
  </si>
  <si>
    <t>нач.</t>
  </si>
  <si>
    <t>льготы</t>
  </si>
  <si>
    <t>с уч.льгот</t>
  </si>
  <si>
    <t>опл.</t>
  </si>
  <si>
    <t>долг</t>
  </si>
  <si>
    <t>Отчет о выполнении договора управления за 2015 г. по многоквартирному жилому дому №1/7 по ул. З.Космодемьянской</t>
  </si>
  <si>
    <t xml:space="preserve">Сведения о состоянии специального банковского счета для учета денежных средств по формированию  фонда капитального ремонта </t>
  </si>
  <si>
    <t>Начислено и выплачено пени за указанный период</t>
  </si>
  <si>
    <t>54.</t>
  </si>
  <si>
    <t xml:space="preserve">Начислено и выплачено банком процентов на остаток денежных средств, находящихся на специальном банковском счете </t>
  </si>
  <si>
    <t>55.</t>
  </si>
  <si>
    <t xml:space="preserve">Поступление денежных средсв от НО "Фонд капитального ремонта Владимирской области" </t>
  </si>
  <si>
    <t>56.</t>
  </si>
  <si>
    <t xml:space="preserve">Выполнено работ по капитальному ремонту </t>
  </si>
  <si>
    <t>57.</t>
  </si>
  <si>
    <t>58.</t>
  </si>
  <si>
    <t>59.</t>
  </si>
  <si>
    <t>60.</t>
  </si>
  <si>
    <t xml:space="preserve">Начислено собственникам помещений (в том числе МБУ "Город") </t>
  </si>
  <si>
    <t>Сальдо на 01.01.2016г. по фактической оплате собственников (в том числе МБУ "Город")</t>
  </si>
  <si>
    <t>Поступило денежных средств от собственников помещений (в том числе от МБУ "Город")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</si>
</sst>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1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name val="Cambria"/>
      <family val="1"/>
    </font>
    <font>
      <sz val="9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vertical="top" wrapText="1"/>
    </xf>
    <xf numFmtId="2" fontId="1" fillId="36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wrapText="1"/>
    </xf>
    <xf numFmtId="2" fontId="1" fillId="35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34" borderId="22" xfId="0" applyFont="1" applyFill="1" applyBorder="1" applyAlignment="1">
      <alignment horizontal="center" vertical="top" wrapText="1"/>
    </xf>
    <xf numFmtId="0" fontId="1" fillId="34" borderId="23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7" borderId="22" xfId="0" applyFont="1" applyFill="1" applyBorder="1" applyAlignment="1">
      <alignment horizontal="center" vertical="top" wrapText="1"/>
    </xf>
    <xf numFmtId="0" fontId="1" fillId="37" borderId="23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37" borderId="22" xfId="0" applyFont="1" applyFill="1" applyBorder="1" applyAlignment="1">
      <alignment vertical="top" wrapText="1"/>
    </xf>
    <xf numFmtId="0" fontId="1" fillId="37" borderId="23" xfId="0" applyFont="1" applyFill="1" applyBorder="1" applyAlignment="1">
      <alignment vertical="top" wrapText="1"/>
    </xf>
    <xf numFmtId="0" fontId="1" fillId="37" borderId="1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3">
      <selection activeCell="F30" sqref="F30"/>
    </sheetView>
  </sheetViews>
  <sheetFormatPr defaultColWidth="9.140625" defaultRowHeight="12.75"/>
  <cols>
    <col min="1" max="1" width="21.140625" style="0" customWidth="1"/>
    <col min="2" max="2" width="13.28125" style="0" customWidth="1"/>
    <col min="4" max="4" width="11.57421875" style="0" customWidth="1"/>
    <col min="5" max="5" width="12.421875" style="0" bestFit="1" customWidth="1"/>
  </cols>
  <sheetData>
    <row r="1" spans="1:3" ht="12.75">
      <c r="A1" t="s">
        <v>141</v>
      </c>
      <c r="B1" t="s">
        <v>142</v>
      </c>
      <c r="C1" t="s">
        <v>143</v>
      </c>
    </row>
    <row r="2" spans="1:4" ht="12.75">
      <c r="A2" t="s">
        <v>126</v>
      </c>
      <c r="B2">
        <v>9.79</v>
      </c>
      <c r="C2">
        <v>3866</v>
      </c>
      <c r="D2" s="38">
        <f>B2*C2</f>
        <v>37848.14</v>
      </c>
    </row>
    <row r="3" spans="1:4" ht="12.75">
      <c r="A3" t="s">
        <v>127</v>
      </c>
      <c r="B3">
        <v>9.79</v>
      </c>
      <c r="C3">
        <v>3866</v>
      </c>
      <c r="D3" s="38">
        <f aca="true" t="shared" si="0" ref="D3:D13">B3*C3</f>
        <v>37848.14</v>
      </c>
    </row>
    <row r="4" spans="1:4" ht="12.75">
      <c r="A4" t="s">
        <v>128</v>
      </c>
      <c r="B4">
        <v>9.79</v>
      </c>
      <c r="C4">
        <v>3866</v>
      </c>
      <c r="D4" s="38">
        <f t="shared" si="0"/>
        <v>37848.14</v>
      </c>
    </row>
    <row r="5" spans="1:4" ht="12.75">
      <c r="A5" t="s">
        <v>129</v>
      </c>
      <c r="B5">
        <v>9.79</v>
      </c>
      <c r="C5">
        <v>3864.2</v>
      </c>
      <c r="D5" s="38">
        <f t="shared" si="0"/>
        <v>37830.518</v>
      </c>
    </row>
    <row r="6" spans="1:4" ht="12.75">
      <c r="A6" t="s">
        <v>130</v>
      </c>
      <c r="B6">
        <v>9.79</v>
      </c>
      <c r="C6">
        <v>3864.2</v>
      </c>
      <c r="D6" s="38">
        <f t="shared" si="0"/>
        <v>37830.518</v>
      </c>
    </row>
    <row r="7" spans="1:4" ht="12.75">
      <c r="A7" t="s">
        <v>131</v>
      </c>
      <c r="B7">
        <v>9.79</v>
      </c>
      <c r="C7">
        <v>3864.2</v>
      </c>
      <c r="D7" s="38">
        <f t="shared" si="0"/>
        <v>37830.518</v>
      </c>
    </row>
    <row r="8" spans="1:4" ht="12.75">
      <c r="A8" t="s">
        <v>132</v>
      </c>
      <c r="B8">
        <v>9.79</v>
      </c>
      <c r="C8">
        <v>3864.2</v>
      </c>
      <c r="D8" s="38">
        <f t="shared" si="0"/>
        <v>37830.518</v>
      </c>
    </row>
    <row r="9" spans="1:4" ht="12.75">
      <c r="A9" t="s">
        <v>133</v>
      </c>
      <c r="B9">
        <v>9.79</v>
      </c>
      <c r="C9">
        <v>3864.2</v>
      </c>
      <c r="D9" s="38">
        <f t="shared" si="0"/>
        <v>37830.518</v>
      </c>
    </row>
    <row r="10" spans="1:4" ht="12.75">
      <c r="A10" t="s">
        <v>134</v>
      </c>
      <c r="B10">
        <v>9.79</v>
      </c>
      <c r="C10">
        <v>3864.2</v>
      </c>
      <c r="D10" s="38">
        <f t="shared" si="0"/>
        <v>37830.518</v>
      </c>
    </row>
    <row r="11" spans="1:4" ht="12.75">
      <c r="A11" t="s">
        <v>135</v>
      </c>
      <c r="B11">
        <v>9.79</v>
      </c>
      <c r="C11">
        <v>3864.2</v>
      </c>
      <c r="D11" s="38">
        <f t="shared" si="0"/>
        <v>37830.518</v>
      </c>
    </row>
    <row r="12" spans="1:4" ht="12.75">
      <c r="A12" t="s">
        <v>136</v>
      </c>
      <c r="B12">
        <v>9.79</v>
      </c>
      <c r="C12">
        <v>3864.2</v>
      </c>
      <c r="D12" s="38">
        <f t="shared" si="0"/>
        <v>37830.518</v>
      </c>
    </row>
    <row r="13" spans="1:4" ht="12.75">
      <c r="A13" t="s">
        <v>137</v>
      </c>
      <c r="B13">
        <v>9.79</v>
      </c>
      <c r="C13">
        <v>3864.2</v>
      </c>
      <c r="D13" s="38">
        <f t="shared" si="0"/>
        <v>37830.518</v>
      </c>
    </row>
    <row r="14" ht="12.75">
      <c r="D14">
        <f>SUM(D2:D13)</f>
        <v>454019.0819999999</v>
      </c>
    </row>
    <row r="18" spans="2:6" ht="12.75">
      <c r="B18" t="s">
        <v>207</v>
      </c>
      <c r="C18" t="s">
        <v>208</v>
      </c>
      <c r="D18" t="s">
        <v>209</v>
      </c>
      <c r="E18" t="s">
        <v>210</v>
      </c>
      <c r="F18" t="s">
        <v>211</v>
      </c>
    </row>
    <row r="19" spans="1:6" ht="12.75">
      <c r="A19" t="s">
        <v>205</v>
      </c>
      <c r="B19">
        <f>362940.12+181385.57+544156.74</f>
        <v>1088482.43</v>
      </c>
      <c r="C19">
        <f>1012.25+2031.84</f>
        <v>3044.09</v>
      </c>
      <c r="D19">
        <f>B19-C19</f>
        <v>1085438.3399999999</v>
      </c>
      <c r="E19" s="38">
        <f>D19/D21*E21</f>
        <v>1153287.013111052</v>
      </c>
      <c r="F19">
        <f>D19/D21*F21</f>
        <v>37770.202759078675</v>
      </c>
    </row>
    <row r="20" spans="1:6" ht="12.75">
      <c r="A20" t="s">
        <v>206</v>
      </c>
      <c r="B20">
        <f>27989.76+56880.81</f>
        <v>84870.56999999999</v>
      </c>
      <c r="D20">
        <f>B20-C20</f>
        <v>84870.56999999999</v>
      </c>
      <c r="E20" s="38">
        <f>D20/D21*E21</f>
        <v>90175.6668889478</v>
      </c>
      <c r="F20">
        <f>D20/D21*F21</f>
        <v>2953.2572409212853</v>
      </c>
    </row>
    <row r="21" spans="2:6" ht="12.75">
      <c r="B21">
        <f>SUM(B19:B20)</f>
        <v>1173353</v>
      </c>
      <c r="D21">
        <f>SUM(D19:D20)</f>
        <v>1170308.91</v>
      </c>
      <c r="E21" s="38">
        <f>498539.6+662357.62+82565.46</f>
        <v>1243462.68</v>
      </c>
      <c r="F21">
        <f>113877.23+D21-E21</f>
        <v>40723.45999999996</v>
      </c>
    </row>
    <row r="25" ht="12.75">
      <c r="A25" s="47">
        <v>92668.2</v>
      </c>
    </row>
    <row r="26" ht="12.75">
      <c r="A26" s="47">
        <v>92668.07</v>
      </c>
    </row>
    <row r="27" ht="12.75">
      <c r="A27" s="47">
        <v>107745.17</v>
      </c>
    </row>
    <row r="28" ht="12.75">
      <c r="A28" s="47">
        <v>97848.44</v>
      </c>
    </row>
    <row r="29" ht="12.75">
      <c r="A29" s="47">
        <v>97802.88</v>
      </c>
    </row>
    <row r="30" ht="12.75">
      <c r="A30" s="47">
        <v>97802.89</v>
      </c>
    </row>
    <row r="31" ht="12.75">
      <c r="A31" s="47">
        <v>97802.9</v>
      </c>
    </row>
    <row r="32" ht="12.75">
      <c r="A32" s="47">
        <v>97802.89</v>
      </c>
    </row>
    <row r="33" ht="12.75">
      <c r="A33" s="47">
        <v>97802.89</v>
      </c>
    </row>
    <row r="34" ht="12.75">
      <c r="A34" s="47">
        <v>97802.89</v>
      </c>
    </row>
    <row r="35" ht="12.75">
      <c r="A35" s="47">
        <v>97802.89</v>
      </c>
    </row>
    <row r="36" ht="12.75">
      <c r="A36" s="47">
        <v>97802.89</v>
      </c>
    </row>
    <row r="37" ht="12.75">
      <c r="A37" s="46">
        <f>SUM(A25:A36)</f>
        <v>1173353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90" zoomScaleSheetLayoutView="90" zoomScalePageLayoutView="0" workbookViewId="0" topLeftCell="B7">
      <selection activeCell="L16" sqref="L16"/>
    </sheetView>
  </sheetViews>
  <sheetFormatPr defaultColWidth="9.140625" defaultRowHeight="12.75"/>
  <cols>
    <col min="1" max="1" width="38.421875" style="0" customWidth="1"/>
    <col min="2" max="2" width="10.28125" style="0" customWidth="1"/>
    <col min="4" max="4" width="10.140625" style="0" customWidth="1"/>
    <col min="5" max="5" width="11.28125" style="0" customWidth="1"/>
    <col min="12" max="12" width="10.7109375" style="0" customWidth="1"/>
    <col min="14" max="14" width="11.00390625" style="0" customWidth="1"/>
  </cols>
  <sheetData>
    <row r="1" spans="1:14" ht="12.75">
      <c r="A1" s="49" t="s">
        <v>125</v>
      </c>
      <c r="B1" s="49" t="s">
        <v>139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6"/>
    </row>
    <row r="2" spans="1:14" ht="30.75" customHeight="1" thickBot="1">
      <c r="A2" s="49"/>
      <c r="B2" s="6" t="s">
        <v>126</v>
      </c>
      <c r="C2" s="6" t="s">
        <v>127</v>
      </c>
      <c r="D2" s="6" t="s">
        <v>128</v>
      </c>
      <c r="E2" s="6" t="s">
        <v>129</v>
      </c>
      <c r="F2" s="6" t="s">
        <v>130</v>
      </c>
      <c r="G2" s="6" t="s">
        <v>131</v>
      </c>
      <c r="H2" s="6" t="s">
        <v>132</v>
      </c>
      <c r="I2" s="6" t="s">
        <v>133</v>
      </c>
      <c r="J2" s="6" t="s">
        <v>134</v>
      </c>
      <c r="K2" s="6" t="s">
        <v>135</v>
      </c>
      <c r="L2" s="6" t="s">
        <v>136</v>
      </c>
      <c r="M2" s="6" t="s">
        <v>137</v>
      </c>
      <c r="N2" s="7" t="s">
        <v>138</v>
      </c>
    </row>
    <row r="3" spans="1:14" ht="42.75">
      <c r="A3" s="31" t="s">
        <v>176</v>
      </c>
      <c r="B3" s="6">
        <v>0</v>
      </c>
      <c r="C3" s="6">
        <v>2276.83</v>
      </c>
      <c r="D3" s="6">
        <v>315</v>
      </c>
      <c r="E3" s="6">
        <f>69868+1713.82</f>
        <v>71581.82</v>
      </c>
      <c r="F3" s="6">
        <f>25187+170.29+315</f>
        <v>25672.29</v>
      </c>
      <c r="G3" s="6">
        <v>3700.4</v>
      </c>
      <c r="H3" s="6">
        <v>51741</v>
      </c>
      <c r="I3" s="6">
        <v>8277</v>
      </c>
      <c r="J3" s="6">
        <v>14793</v>
      </c>
      <c r="K3" s="6">
        <v>1050</v>
      </c>
      <c r="L3" s="6">
        <v>64572</v>
      </c>
      <c r="M3" s="6">
        <v>0</v>
      </c>
      <c r="N3" s="7">
        <f>SUM(B3:M3)</f>
        <v>243979.34</v>
      </c>
    </row>
    <row r="4" spans="1:14" ht="34.5" customHeight="1">
      <c r="A4" s="32" t="s">
        <v>179</v>
      </c>
      <c r="B4" s="6">
        <v>5257.76</v>
      </c>
      <c r="C4" s="6">
        <v>5257.76</v>
      </c>
      <c r="D4" s="6">
        <v>5257.76</v>
      </c>
      <c r="E4" s="6">
        <v>5255.31</v>
      </c>
      <c r="F4" s="6">
        <v>5255.31</v>
      </c>
      <c r="G4" s="6">
        <v>5255.31</v>
      </c>
      <c r="H4" s="6">
        <v>5255.31</v>
      </c>
      <c r="I4" s="6">
        <v>5255.31</v>
      </c>
      <c r="J4" s="6">
        <v>5255.31</v>
      </c>
      <c r="K4" s="6">
        <v>5255.31</v>
      </c>
      <c r="L4" s="6">
        <v>5255.31</v>
      </c>
      <c r="M4" s="6">
        <v>5255.31</v>
      </c>
      <c r="N4" s="7">
        <f aca="true" t="shared" si="0" ref="N4:N15">SUM(B4:M4)</f>
        <v>63071.06999999999</v>
      </c>
    </row>
    <row r="5" spans="1:14" ht="75.75" customHeight="1">
      <c r="A5" s="33" t="s">
        <v>177</v>
      </c>
      <c r="B5" s="6">
        <v>17049.06</v>
      </c>
      <c r="C5" s="6">
        <v>17049.06</v>
      </c>
      <c r="D5" s="6">
        <v>17049.06</v>
      </c>
      <c r="E5" s="6">
        <v>17041.12</v>
      </c>
      <c r="F5" s="6">
        <v>17041.12</v>
      </c>
      <c r="G5" s="6">
        <v>17041.12</v>
      </c>
      <c r="H5" s="6">
        <v>17041.12</v>
      </c>
      <c r="I5" s="6">
        <v>17041.12</v>
      </c>
      <c r="J5" s="6">
        <v>17041.12</v>
      </c>
      <c r="K5" s="6">
        <v>17041.12</v>
      </c>
      <c r="L5" s="6">
        <v>17041.12</v>
      </c>
      <c r="M5" s="6">
        <v>17041.12</v>
      </c>
      <c r="N5" s="7">
        <f t="shared" si="0"/>
        <v>204517.25999999998</v>
      </c>
    </row>
    <row r="6" spans="1:14" ht="33" customHeight="1">
      <c r="A6" s="34" t="s">
        <v>180</v>
      </c>
      <c r="B6" s="6">
        <v>5064.46</v>
      </c>
      <c r="C6" s="6">
        <v>5064.46</v>
      </c>
      <c r="D6" s="6">
        <v>5064.46</v>
      </c>
      <c r="E6" s="6">
        <v>5062.1</v>
      </c>
      <c r="F6" s="6">
        <v>5062.1</v>
      </c>
      <c r="G6" s="6">
        <v>5062.1</v>
      </c>
      <c r="H6" s="6">
        <v>5062.1</v>
      </c>
      <c r="I6" s="6">
        <v>5062.1</v>
      </c>
      <c r="J6" s="6">
        <v>5062.1</v>
      </c>
      <c r="K6" s="6">
        <v>5062.1</v>
      </c>
      <c r="L6" s="6">
        <v>5062.1</v>
      </c>
      <c r="M6" s="6">
        <v>5062.1</v>
      </c>
      <c r="N6" s="7">
        <f t="shared" si="0"/>
        <v>60752.27999999999</v>
      </c>
    </row>
    <row r="7" spans="1:14" ht="29.25" customHeight="1">
      <c r="A7" s="34" t="s">
        <v>181</v>
      </c>
      <c r="B7" s="6">
        <v>9510.36</v>
      </c>
      <c r="C7" s="6">
        <v>9510.36</v>
      </c>
      <c r="D7" s="6">
        <v>9510.36</v>
      </c>
      <c r="E7" s="6">
        <v>9505.93</v>
      </c>
      <c r="F7" s="6">
        <v>9505.93</v>
      </c>
      <c r="G7" s="6">
        <v>9505.93</v>
      </c>
      <c r="H7" s="6">
        <v>9505.93</v>
      </c>
      <c r="I7" s="6">
        <v>9505.93</v>
      </c>
      <c r="J7" s="6">
        <v>9505.93</v>
      </c>
      <c r="K7" s="6">
        <v>9505.93</v>
      </c>
      <c r="L7" s="6">
        <v>9505.93</v>
      </c>
      <c r="M7" s="6">
        <v>9505.93</v>
      </c>
      <c r="N7" s="7">
        <f t="shared" si="0"/>
        <v>114084.44999999998</v>
      </c>
    </row>
    <row r="8" spans="1:14" ht="33" customHeight="1">
      <c r="A8" s="33" t="s">
        <v>182</v>
      </c>
      <c r="B8" s="6">
        <v>0</v>
      </c>
      <c r="C8" s="6">
        <v>0</v>
      </c>
      <c r="D8" s="6">
        <v>0</v>
      </c>
      <c r="E8" s="6">
        <v>8170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 t="shared" si="0"/>
        <v>8170</v>
      </c>
    </row>
    <row r="9" spans="1:14" ht="38.25" customHeight="1">
      <c r="A9" s="35" t="s">
        <v>183</v>
      </c>
      <c r="B9" s="6">
        <v>1303.29</v>
      </c>
      <c r="C9" s="6">
        <v>1330.08</v>
      </c>
      <c r="D9" s="6">
        <v>1207.29</v>
      </c>
      <c r="E9" s="6">
        <v>1271.29</v>
      </c>
      <c r="F9" s="6">
        <v>1207.29</v>
      </c>
      <c r="G9" s="6">
        <v>1341.6</v>
      </c>
      <c r="H9" s="6">
        <v>1610.21</v>
      </c>
      <c r="I9" s="6">
        <v>1207.29</v>
      </c>
      <c r="J9" s="6">
        <v>1360.9</v>
      </c>
      <c r="K9" s="6">
        <v>1364.91</v>
      </c>
      <c r="L9" s="6">
        <v>1207.29</v>
      </c>
      <c r="M9" s="6">
        <v>1207.29</v>
      </c>
      <c r="N9" s="7">
        <f t="shared" si="0"/>
        <v>15618.73</v>
      </c>
    </row>
    <row r="10" spans="1:14" ht="48" customHeight="1">
      <c r="A10" s="33" t="s">
        <v>187</v>
      </c>
      <c r="B10" s="6">
        <v>2337.59</v>
      </c>
      <c r="C10" s="6">
        <v>2337.59</v>
      </c>
      <c r="D10" s="6">
        <v>2337.59</v>
      </c>
      <c r="E10" s="6">
        <v>2337.59</v>
      </c>
      <c r="F10" s="6">
        <v>8490.35</v>
      </c>
      <c r="G10" s="6">
        <v>2337.59</v>
      </c>
      <c r="H10" s="6">
        <v>2337.59</v>
      </c>
      <c r="I10" s="6">
        <v>2337.59</v>
      </c>
      <c r="J10" s="6">
        <v>7980.05</v>
      </c>
      <c r="K10" s="6">
        <v>2337.59</v>
      </c>
      <c r="L10" s="6">
        <v>2337.59</v>
      </c>
      <c r="M10" s="6">
        <v>2337.59</v>
      </c>
      <c r="N10" s="7">
        <f t="shared" si="0"/>
        <v>39846.29999999999</v>
      </c>
    </row>
    <row r="11" spans="1:14" ht="33.75" customHeight="1">
      <c r="A11" s="33" t="s">
        <v>185</v>
      </c>
      <c r="B11" s="6">
        <v>3245.84</v>
      </c>
      <c r="C11" s="6">
        <v>1795.84</v>
      </c>
      <c r="D11" s="6">
        <v>1840</v>
      </c>
      <c r="E11" s="6">
        <v>1840</v>
      </c>
      <c r="F11" s="6">
        <v>1840</v>
      </c>
      <c r="G11" s="6">
        <v>1791.7</v>
      </c>
      <c r="H11" s="6">
        <v>1840</v>
      </c>
      <c r="I11" s="6">
        <v>1840</v>
      </c>
      <c r="J11" s="6">
        <v>1840</v>
      </c>
      <c r="K11" s="6">
        <v>1717.64</v>
      </c>
      <c r="L11" s="6">
        <v>1401.62</v>
      </c>
      <c r="M11" s="6">
        <v>6240</v>
      </c>
      <c r="N11" s="7">
        <f>SUM(B11:M11)</f>
        <v>27232.64</v>
      </c>
    </row>
    <row r="12" spans="1:14" ht="48.75" customHeight="1">
      <c r="A12" s="37" t="s">
        <v>186</v>
      </c>
      <c r="B12" s="6">
        <v>0</v>
      </c>
      <c r="C12" s="6">
        <v>0</v>
      </c>
      <c r="D12" s="6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10237.13</v>
      </c>
      <c r="K12" s="6">
        <v>0</v>
      </c>
      <c r="L12" s="6">
        <v>0</v>
      </c>
      <c r="M12" s="6">
        <v>0</v>
      </c>
      <c r="N12" s="9">
        <f>SUM(B12:M12)</f>
        <v>10237.13</v>
      </c>
    </row>
    <row r="13" spans="1:14" ht="33" customHeight="1">
      <c r="A13" s="37" t="s">
        <v>118</v>
      </c>
      <c r="B13" s="6">
        <v>1430.42</v>
      </c>
      <c r="C13" s="6">
        <v>1430.42</v>
      </c>
      <c r="D13" s="6">
        <v>1430.42</v>
      </c>
      <c r="E13" s="6">
        <v>1429.75</v>
      </c>
      <c r="F13" s="6">
        <v>1429.75</v>
      </c>
      <c r="G13" s="6">
        <v>1429.75</v>
      </c>
      <c r="H13" s="6">
        <v>1429.75</v>
      </c>
      <c r="I13" s="6">
        <v>1429.75</v>
      </c>
      <c r="J13" s="6">
        <v>1429.75</v>
      </c>
      <c r="K13" s="6">
        <v>1429.75</v>
      </c>
      <c r="L13" s="6">
        <v>1429.75</v>
      </c>
      <c r="M13" s="6">
        <v>1429.75</v>
      </c>
      <c r="N13" s="7">
        <f t="shared" si="0"/>
        <v>17159.010000000002</v>
      </c>
    </row>
    <row r="14" spans="1:14" ht="33" customHeight="1">
      <c r="A14" s="33" t="s">
        <v>184</v>
      </c>
      <c r="B14" s="6">
        <v>6069.62</v>
      </c>
      <c r="C14" s="6">
        <v>6069.62</v>
      </c>
      <c r="D14" s="6">
        <v>6069.62</v>
      </c>
      <c r="E14" s="6">
        <v>6066.79</v>
      </c>
      <c r="F14" s="6">
        <v>6066.79</v>
      </c>
      <c r="G14" s="6">
        <v>6066.79</v>
      </c>
      <c r="H14" s="6">
        <v>6066.79</v>
      </c>
      <c r="I14" s="6">
        <v>6066.79</v>
      </c>
      <c r="J14" s="6">
        <v>6066.79</v>
      </c>
      <c r="K14" s="6">
        <v>6066.79</v>
      </c>
      <c r="L14" s="6">
        <v>6066.79</v>
      </c>
      <c r="M14" s="6">
        <v>6066.79</v>
      </c>
      <c r="N14" s="7">
        <f t="shared" si="0"/>
        <v>72809.97</v>
      </c>
    </row>
    <row r="15" spans="1:14" ht="29.25" customHeight="1" thickBot="1">
      <c r="A15" s="36" t="s">
        <v>178</v>
      </c>
      <c r="B15" s="6">
        <v>6706.32</v>
      </c>
      <c r="C15" s="6">
        <v>6155.45</v>
      </c>
      <c r="D15" s="6">
        <v>6689.69</v>
      </c>
      <c r="E15" s="6">
        <v>6682.53</v>
      </c>
      <c r="F15" s="6">
        <v>6691.14</v>
      </c>
      <c r="G15" s="6">
        <v>6691.14</v>
      </c>
      <c r="H15" s="6">
        <v>7309.27</v>
      </c>
      <c r="I15" s="6">
        <v>6769.04</v>
      </c>
      <c r="J15" s="6">
        <v>6769.04</v>
      </c>
      <c r="K15" s="6">
        <v>6769.04</v>
      </c>
      <c r="L15" s="6">
        <v>6769.04</v>
      </c>
      <c r="M15" s="6">
        <v>6769.04</v>
      </c>
      <c r="N15" s="9">
        <f t="shared" si="0"/>
        <v>80770.73999999998</v>
      </c>
    </row>
    <row r="16" spans="1:14" ht="30.75" customHeight="1">
      <c r="A16" s="8" t="s">
        <v>140</v>
      </c>
      <c r="B16" s="7">
        <f aca="true" t="shared" si="1" ref="B16:M16">SUM(B3:B15)</f>
        <v>57974.72</v>
      </c>
      <c r="C16" s="7">
        <f t="shared" si="1"/>
        <v>58277.469999999994</v>
      </c>
      <c r="D16" s="7">
        <f t="shared" si="1"/>
        <v>56771.25000000001</v>
      </c>
      <c r="E16" s="7">
        <f t="shared" si="1"/>
        <v>136244.22999999998</v>
      </c>
      <c r="F16" s="7">
        <f t="shared" si="1"/>
        <v>88262.06999999999</v>
      </c>
      <c r="G16" s="7">
        <f t="shared" si="1"/>
        <v>60223.43</v>
      </c>
      <c r="H16" s="7">
        <f t="shared" si="1"/>
        <v>109199.06999999999</v>
      </c>
      <c r="I16" s="7">
        <f t="shared" si="1"/>
        <v>64791.92</v>
      </c>
      <c r="J16" s="7">
        <f t="shared" si="1"/>
        <v>87341.12</v>
      </c>
      <c r="K16" s="7">
        <f t="shared" si="1"/>
        <v>57600.18000000001</v>
      </c>
      <c r="L16" s="7">
        <f t="shared" si="1"/>
        <v>120648.53999999996</v>
      </c>
      <c r="M16" s="7">
        <f t="shared" si="1"/>
        <v>60914.92</v>
      </c>
      <c r="N16" s="7">
        <f>SUM(B16:M16)</f>
        <v>958248.92</v>
      </c>
    </row>
    <row r="17" ht="24.75" customHeight="1"/>
  </sheetData>
  <sheetProtection/>
  <mergeCells count="2">
    <mergeCell ref="B1:M1"/>
    <mergeCell ref="A1:A2"/>
  </mergeCells>
  <printOptions/>
  <pageMargins left="0.22" right="0.2" top="0.22" bottom="0.43" header="0.21" footer="0.31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4"/>
  <sheetViews>
    <sheetView tabSelected="1" view="pageBreakPreview" zoomScaleSheetLayoutView="100" zoomScalePageLayoutView="0" workbookViewId="0" topLeftCell="A120">
      <selection activeCell="D125" sqref="D125"/>
    </sheetView>
  </sheetViews>
  <sheetFormatPr defaultColWidth="9.140625" defaultRowHeight="12.75"/>
  <cols>
    <col min="2" max="2" width="40.57421875" style="0" customWidth="1"/>
    <col min="3" max="3" width="13.8515625" style="0" customWidth="1"/>
    <col min="4" max="4" width="33.57421875" style="0" customWidth="1"/>
    <col min="5" max="5" width="33.8515625" style="0" customWidth="1"/>
    <col min="6" max="6" width="9.57421875" style="0" bestFit="1" customWidth="1"/>
  </cols>
  <sheetData>
    <row r="1" spans="1:5" ht="34.5" customHeight="1" thickBot="1">
      <c r="A1" s="66" t="s">
        <v>212</v>
      </c>
      <c r="B1" s="66"/>
      <c r="C1" s="66"/>
      <c r="D1" s="66"/>
      <c r="E1" s="66"/>
    </row>
    <row r="2" spans="1:5" ht="39.75" customHeight="1" thickBot="1">
      <c r="A2" s="10" t="s">
        <v>0</v>
      </c>
      <c r="B2" s="10" t="s">
        <v>1</v>
      </c>
      <c r="C2" s="11" t="s">
        <v>2</v>
      </c>
      <c r="D2" s="11" t="s">
        <v>3</v>
      </c>
      <c r="E2" s="11" t="s">
        <v>4</v>
      </c>
    </row>
    <row r="3" spans="1:5" ht="52.5" customHeight="1" thickBot="1">
      <c r="A3" s="2" t="s">
        <v>5</v>
      </c>
      <c r="B3" s="2" t="s">
        <v>6</v>
      </c>
      <c r="C3" s="1" t="s">
        <v>7</v>
      </c>
      <c r="D3" s="3" t="s">
        <v>6</v>
      </c>
      <c r="E3" s="5" t="s">
        <v>144</v>
      </c>
    </row>
    <row r="4" spans="1:5" ht="36.75" customHeight="1" thickBot="1">
      <c r="A4" s="2" t="s">
        <v>8</v>
      </c>
      <c r="B4" s="2" t="s">
        <v>9</v>
      </c>
      <c r="C4" s="1" t="s">
        <v>7</v>
      </c>
      <c r="D4" s="3" t="s">
        <v>9</v>
      </c>
      <c r="E4" s="1" t="s">
        <v>116</v>
      </c>
    </row>
    <row r="5" spans="1:5" ht="39.75" customHeight="1" thickBot="1">
      <c r="A5" s="2" t="s">
        <v>10</v>
      </c>
      <c r="B5" s="2" t="s">
        <v>11</v>
      </c>
      <c r="C5" s="1" t="s">
        <v>7</v>
      </c>
      <c r="D5" s="3" t="s">
        <v>11</v>
      </c>
      <c r="E5" s="5" t="s">
        <v>117</v>
      </c>
    </row>
    <row r="6" spans="1:5" ht="39.75" customHeight="1" thickBot="1">
      <c r="A6" s="64" t="s">
        <v>12</v>
      </c>
      <c r="B6" s="65"/>
      <c r="C6" s="65"/>
      <c r="D6" s="65"/>
      <c r="E6" s="65"/>
    </row>
    <row r="7" spans="1:5" ht="47.25" customHeight="1" thickBot="1">
      <c r="A7" s="2" t="s">
        <v>13</v>
      </c>
      <c r="B7" s="3" t="s">
        <v>14</v>
      </c>
      <c r="C7" s="1" t="s">
        <v>15</v>
      </c>
      <c r="D7" s="3" t="s">
        <v>14</v>
      </c>
      <c r="E7" s="3">
        <v>0</v>
      </c>
    </row>
    <row r="8" spans="1:5" ht="49.5" customHeight="1" thickBot="1">
      <c r="A8" s="2" t="s">
        <v>16</v>
      </c>
      <c r="B8" s="3" t="s">
        <v>17</v>
      </c>
      <c r="C8" s="1" t="s">
        <v>15</v>
      </c>
      <c r="D8" s="3" t="s">
        <v>17</v>
      </c>
      <c r="E8" s="44">
        <v>17435.92</v>
      </c>
    </row>
    <row r="9" spans="1:5" ht="53.25" customHeight="1" thickBot="1">
      <c r="A9" s="2" t="s">
        <v>18</v>
      </c>
      <c r="B9" s="3" t="s">
        <v>19</v>
      </c>
      <c r="C9" s="1" t="s">
        <v>15</v>
      </c>
      <c r="D9" s="3" t="s">
        <v>19</v>
      </c>
      <c r="E9" s="3">
        <v>0</v>
      </c>
    </row>
    <row r="10" spans="1:5" ht="57" customHeight="1" thickBot="1">
      <c r="A10" s="2" t="s">
        <v>20</v>
      </c>
      <c r="B10" s="3" t="s">
        <v>21</v>
      </c>
      <c r="C10" s="1" t="s">
        <v>15</v>
      </c>
      <c r="D10" s="3" t="s">
        <v>22</v>
      </c>
      <c r="E10" s="40">
        <f>Лист1!B21</f>
        <v>1173353</v>
      </c>
    </row>
    <row r="11" spans="1:5" ht="39" customHeight="1" thickBot="1">
      <c r="A11" s="12" t="s">
        <v>199</v>
      </c>
      <c r="B11" s="3" t="s">
        <v>193</v>
      </c>
      <c r="C11" s="1" t="s">
        <v>15</v>
      </c>
      <c r="D11" s="3"/>
      <c r="E11" s="40">
        <f>Лист1!C19</f>
        <v>3044.09</v>
      </c>
    </row>
    <row r="12" spans="1:5" ht="54" customHeight="1" thickBot="1">
      <c r="A12" s="12" t="s">
        <v>200</v>
      </c>
      <c r="B12" s="3" t="s">
        <v>194</v>
      </c>
      <c r="C12" s="1"/>
      <c r="D12" s="3"/>
      <c r="E12" s="40">
        <f>E13+E14+E15</f>
        <v>1170308.91</v>
      </c>
    </row>
    <row r="13" spans="1:5" ht="45" customHeight="1" thickBot="1">
      <c r="A13" s="2" t="s">
        <v>23</v>
      </c>
      <c r="B13" s="4" t="s">
        <v>24</v>
      </c>
      <c r="C13" s="1" t="s">
        <v>15</v>
      </c>
      <c r="D13" s="3" t="s">
        <v>25</v>
      </c>
      <c r="E13" s="45">
        <f>1173353-E14-E15-E11</f>
        <v>643479.8580000001</v>
      </c>
    </row>
    <row r="14" spans="1:5" ht="39.75" customHeight="1" thickBot="1">
      <c r="A14" s="2" t="s">
        <v>26</v>
      </c>
      <c r="B14" s="4" t="s">
        <v>27</v>
      </c>
      <c r="C14" s="1" t="s">
        <v>15</v>
      </c>
      <c r="D14" s="3" t="s">
        <v>28</v>
      </c>
      <c r="E14" s="45">
        <f>Лист1!D14</f>
        <v>454019.0819999999</v>
      </c>
    </row>
    <row r="15" spans="1:5" ht="39.75" customHeight="1" thickBot="1">
      <c r="A15" s="2" t="s">
        <v>29</v>
      </c>
      <c r="B15" s="4" t="s">
        <v>30</v>
      </c>
      <c r="C15" s="1" t="s">
        <v>15</v>
      </c>
      <c r="D15" s="3" t="s">
        <v>31</v>
      </c>
      <c r="E15" s="45">
        <f>'стоимость работ по видам'!N14</f>
        <v>72809.97</v>
      </c>
    </row>
    <row r="16" spans="1:5" ht="39.75" customHeight="1" thickBot="1">
      <c r="A16" s="2" t="s">
        <v>32</v>
      </c>
      <c r="B16" s="3" t="s">
        <v>33</v>
      </c>
      <c r="C16" s="1" t="s">
        <v>15</v>
      </c>
      <c r="D16" s="3" t="s">
        <v>34</v>
      </c>
      <c r="E16" s="39">
        <f>E17+E18+E19+E20+E21</f>
        <v>1246145.66</v>
      </c>
    </row>
    <row r="17" spans="1:6" ht="54" customHeight="1" thickBot="1">
      <c r="A17" s="2" t="s">
        <v>35</v>
      </c>
      <c r="B17" s="4" t="s">
        <v>36</v>
      </c>
      <c r="C17" s="1" t="s">
        <v>15</v>
      </c>
      <c r="D17" s="3" t="s">
        <v>37</v>
      </c>
      <c r="E17" s="39">
        <f>Лист1!E21</f>
        <v>1243462.68</v>
      </c>
      <c r="F17" s="38"/>
    </row>
    <row r="18" spans="1:5" ht="52.5" customHeight="1" thickBot="1">
      <c r="A18" s="2" t="s">
        <v>38</v>
      </c>
      <c r="B18" s="4" t="s">
        <v>39</v>
      </c>
      <c r="C18" s="1" t="s">
        <v>15</v>
      </c>
      <c r="D18" s="3" t="s">
        <v>40</v>
      </c>
      <c r="E18" s="3">
        <v>0</v>
      </c>
    </row>
    <row r="19" spans="1:5" ht="39.75" customHeight="1" thickBot="1">
      <c r="A19" s="2" t="s">
        <v>41</v>
      </c>
      <c r="B19" s="4" t="s">
        <v>42</v>
      </c>
      <c r="C19" s="1" t="s">
        <v>15</v>
      </c>
      <c r="D19" s="3" t="s">
        <v>43</v>
      </c>
      <c r="E19" s="3">
        <v>0</v>
      </c>
    </row>
    <row r="20" spans="1:5" ht="39.75" customHeight="1" thickBot="1">
      <c r="A20" s="2" t="s">
        <v>44</v>
      </c>
      <c r="B20" s="4" t="s">
        <v>45</v>
      </c>
      <c r="C20" s="1" t="s">
        <v>15</v>
      </c>
      <c r="D20" s="3" t="s">
        <v>46</v>
      </c>
      <c r="E20" s="3">
        <f>2024.92+658.06</f>
        <v>2682.98</v>
      </c>
    </row>
    <row r="21" spans="1:5" ht="39.75" customHeight="1" thickBot="1">
      <c r="A21" s="2" t="s">
        <v>47</v>
      </c>
      <c r="B21" s="4" t="s">
        <v>48</v>
      </c>
      <c r="C21" s="1" t="s">
        <v>15</v>
      </c>
      <c r="D21" s="3" t="s">
        <v>49</v>
      </c>
      <c r="E21" s="3">
        <v>0</v>
      </c>
    </row>
    <row r="22" spans="1:5" ht="39.75" customHeight="1" thickBot="1">
      <c r="A22" s="2" t="s">
        <v>50</v>
      </c>
      <c r="B22" s="3" t="s">
        <v>51</v>
      </c>
      <c r="C22" s="1" t="s">
        <v>15</v>
      </c>
      <c r="D22" s="3" t="s">
        <v>51</v>
      </c>
      <c r="E22" s="13">
        <f>E16</f>
        <v>1246145.66</v>
      </c>
    </row>
    <row r="23" spans="1:5" ht="39.75" customHeight="1" thickBot="1">
      <c r="A23" s="2" t="s">
        <v>52</v>
      </c>
      <c r="B23" s="3" t="s">
        <v>53</v>
      </c>
      <c r="C23" s="1" t="s">
        <v>15</v>
      </c>
      <c r="D23" s="3" t="s">
        <v>53</v>
      </c>
      <c r="E23" s="3">
        <v>0</v>
      </c>
    </row>
    <row r="24" spans="1:5" ht="39.75" customHeight="1" thickBot="1">
      <c r="A24" s="2" t="s">
        <v>54</v>
      </c>
      <c r="B24" s="3" t="s">
        <v>55</v>
      </c>
      <c r="C24" s="1" t="s">
        <v>15</v>
      </c>
      <c r="D24" s="3" t="s">
        <v>55</v>
      </c>
      <c r="E24" s="42">
        <f>E8+E12+E18+E19+E20+E21-E41</f>
        <v>232178.88999999978</v>
      </c>
    </row>
    <row r="25" spans="1:5" ht="39.75" customHeight="1" thickBot="1">
      <c r="A25" s="2" t="s">
        <v>56</v>
      </c>
      <c r="B25" s="3" t="s">
        <v>57</v>
      </c>
      <c r="C25" s="1" t="s">
        <v>15</v>
      </c>
      <c r="D25" s="3" t="s">
        <v>57</v>
      </c>
      <c r="E25" s="3">
        <v>0</v>
      </c>
    </row>
    <row r="26" spans="1:5" ht="32.25" customHeight="1" thickBot="1">
      <c r="A26" s="64" t="s">
        <v>58</v>
      </c>
      <c r="B26" s="65"/>
      <c r="C26" s="65"/>
      <c r="D26" s="65"/>
      <c r="E26" s="65"/>
    </row>
    <row r="27" spans="1:7" ht="33.75" customHeight="1" thickBot="1">
      <c r="A27" s="2" t="s">
        <v>59</v>
      </c>
      <c r="B27" s="67" t="s">
        <v>60</v>
      </c>
      <c r="C27" s="68"/>
      <c r="D27" s="69"/>
      <c r="E27" s="29" t="s">
        <v>62</v>
      </c>
      <c r="F27" s="30"/>
      <c r="G27" s="30"/>
    </row>
    <row r="28" spans="1:5" ht="36.75" customHeight="1" thickBot="1">
      <c r="A28" s="12" t="s">
        <v>145</v>
      </c>
      <c r="B28" s="53" t="s">
        <v>176</v>
      </c>
      <c r="C28" s="54"/>
      <c r="D28" s="55"/>
      <c r="E28" s="17">
        <f>'стоимость работ по видам'!N3</f>
        <v>243979.34</v>
      </c>
    </row>
    <row r="29" spans="1:5" ht="36.75" customHeight="1" thickBot="1">
      <c r="A29" s="12" t="s">
        <v>146</v>
      </c>
      <c r="B29" s="59" t="s">
        <v>122</v>
      </c>
      <c r="C29" s="60"/>
      <c r="D29" s="61"/>
      <c r="E29" s="3">
        <f>'стоимость работ по видам'!N4</f>
        <v>63071.06999999999</v>
      </c>
    </row>
    <row r="30" spans="1:5" ht="36.75" customHeight="1" thickBot="1">
      <c r="A30" s="12" t="s">
        <v>147</v>
      </c>
      <c r="B30" s="59" t="s">
        <v>177</v>
      </c>
      <c r="C30" s="60"/>
      <c r="D30" s="61"/>
      <c r="E30" s="3">
        <f>'стоимость работ по видам'!N5</f>
        <v>204517.25999999998</v>
      </c>
    </row>
    <row r="31" spans="1:5" ht="36.75" customHeight="1" thickBot="1">
      <c r="A31" s="12" t="s">
        <v>148</v>
      </c>
      <c r="B31" s="59" t="s">
        <v>180</v>
      </c>
      <c r="C31" s="60"/>
      <c r="D31" s="61"/>
      <c r="E31" s="3">
        <f>'стоимость работ по видам'!N6</f>
        <v>60752.27999999999</v>
      </c>
    </row>
    <row r="32" spans="1:5" ht="36.75" customHeight="1" thickBot="1">
      <c r="A32" s="12" t="s">
        <v>149</v>
      </c>
      <c r="B32" s="59" t="s">
        <v>124</v>
      </c>
      <c r="C32" s="60"/>
      <c r="D32" s="61"/>
      <c r="E32" s="3">
        <f>'стоимость работ по видам'!N7</f>
        <v>114084.44999999998</v>
      </c>
    </row>
    <row r="33" spans="1:5" ht="36.75" customHeight="1" thickBot="1">
      <c r="A33" s="12" t="s">
        <v>150</v>
      </c>
      <c r="B33" s="59" t="s">
        <v>121</v>
      </c>
      <c r="C33" s="60"/>
      <c r="D33" s="61"/>
      <c r="E33" s="3">
        <f>'стоимость работ по видам'!N8</f>
        <v>8170</v>
      </c>
    </row>
    <row r="34" spans="1:5" ht="36.75" customHeight="1" thickBot="1">
      <c r="A34" s="12" t="s">
        <v>151</v>
      </c>
      <c r="B34" s="59" t="s">
        <v>156</v>
      </c>
      <c r="C34" s="60"/>
      <c r="D34" s="61"/>
      <c r="E34" s="3">
        <f>'стоимость работ по видам'!N9</f>
        <v>15618.73</v>
      </c>
    </row>
    <row r="35" spans="1:5" ht="36.75" customHeight="1" thickBot="1">
      <c r="A35" s="12" t="s">
        <v>152</v>
      </c>
      <c r="B35" s="59" t="s">
        <v>120</v>
      </c>
      <c r="C35" s="60"/>
      <c r="D35" s="61"/>
      <c r="E35" s="3">
        <f>'стоимость работ по видам'!N10</f>
        <v>39846.29999999999</v>
      </c>
    </row>
    <row r="36" spans="1:5" ht="36.75" customHeight="1" thickBot="1">
      <c r="A36" s="12" t="s">
        <v>153</v>
      </c>
      <c r="B36" s="59" t="s">
        <v>185</v>
      </c>
      <c r="C36" s="60"/>
      <c r="D36" s="61"/>
      <c r="E36" s="3">
        <f>'стоимость работ по видам'!N11</f>
        <v>27232.64</v>
      </c>
    </row>
    <row r="37" spans="1:5" ht="36.75" customHeight="1" thickBot="1">
      <c r="A37" s="12" t="s">
        <v>154</v>
      </c>
      <c r="B37" s="53" t="s">
        <v>119</v>
      </c>
      <c r="C37" s="54"/>
      <c r="D37" s="55"/>
      <c r="E37" s="3">
        <f>'стоимость работ по видам'!N12</f>
        <v>10237.13</v>
      </c>
    </row>
    <row r="38" spans="1:5" ht="36.75" customHeight="1" thickBot="1">
      <c r="A38" s="12" t="s">
        <v>155</v>
      </c>
      <c r="B38" s="53" t="s">
        <v>118</v>
      </c>
      <c r="C38" s="54"/>
      <c r="D38" s="55"/>
      <c r="E38" s="3">
        <f>'стоимость работ по видам'!N13</f>
        <v>17159.010000000002</v>
      </c>
    </row>
    <row r="39" spans="1:5" ht="36.75" customHeight="1" thickBot="1">
      <c r="A39" s="12" t="s">
        <v>188</v>
      </c>
      <c r="B39" s="53" t="s">
        <v>123</v>
      </c>
      <c r="C39" s="54"/>
      <c r="D39" s="55"/>
      <c r="E39" s="3">
        <f>'стоимость работ по видам'!N14</f>
        <v>72809.97</v>
      </c>
    </row>
    <row r="40" spans="1:5" ht="36.75" customHeight="1" thickBot="1">
      <c r="A40" s="12" t="s">
        <v>189</v>
      </c>
      <c r="B40" s="53" t="s">
        <v>178</v>
      </c>
      <c r="C40" s="54"/>
      <c r="D40" s="55"/>
      <c r="E40" s="3">
        <f>'стоимость работ по видам'!N15</f>
        <v>80770.73999999998</v>
      </c>
    </row>
    <row r="41" spans="1:5" ht="36.75" customHeight="1" thickBot="1">
      <c r="A41" s="2" t="s">
        <v>61</v>
      </c>
      <c r="B41" s="70" t="s">
        <v>62</v>
      </c>
      <c r="C41" s="71"/>
      <c r="D41" s="72"/>
      <c r="E41" s="20">
        <f>'стоимость работ по видам'!N16</f>
        <v>958248.92</v>
      </c>
    </row>
    <row r="42" spans="1:6" ht="32.25" customHeight="1" thickBot="1">
      <c r="A42" s="18" t="s">
        <v>63</v>
      </c>
      <c r="B42" s="50" t="s">
        <v>64</v>
      </c>
      <c r="C42" s="51"/>
      <c r="D42" s="52"/>
      <c r="E42" s="19"/>
      <c r="F42" s="14"/>
    </row>
    <row r="43" spans="1:6" ht="31.5" customHeight="1" thickBot="1">
      <c r="A43" s="56" t="s">
        <v>157</v>
      </c>
      <c r="B43" s="53" t="str">
        <f>B28</f>
        <v>Работы по текущему ремонту инженерных систем и оборудования  и вывозу КГО</v>
      </c>
      <c r="C43" s="54"/>
      <c r="D43" s="55"/>
      <c r="E43" s="25"/>
      <c r="F43" s="14"/>
    </row>
    <row r="44" spans="1:6" ht="52.5" customHeight="1" thickBot="1">
      <c r="A44" s="57"/>
      <c r="B44" s="13" t="s">
        <v>65</v>
      </c>
      <c r="C44" s="21"/>
      <c r="D44" s="28" t="s">
        <v>65</v>
      </c>
      <c r="E44" s="26" t="s">
        <v>191</v>
      </c>
      <c r="F44" s="14"/>
    </row>
    <row r="45" spans="1:6" ht="31.5" customHeight="1" thickBot="1">
      <c r="A45" s="57"/>
      <c r="B45" s="3" t="s">
        <v>2</v>
      </c>
      <c r="C45" s="1" t="s">
        <v>7</v>
      </c>
      <c r="D45" s="3" t="s">
        <v>2</v>
      </c>
      <c r="E45" s="3" t="s">
        <v>158</v>
      </c>
      <c r="F45" s="14"/>
    </row>
    <row r="46" spans="1:6" ht="31.5" customHeight="1" thickBot="1">
      <c r="A46" s="58"/>
      <c r="B46" s="3" t="s">
        <v>66</v>
      </c>
      <c r="C46" s="1" t="s">
        <v>15</v>
      </c>
      <c r="D46" s="3" t="s">
        <v>66</v>
      </c>
      <c r="E46" s="3">
        <v>9.79</v>
      </c>
      <c r="F46" s="14"/>
    </row>
    <row r="47" spans="1:6" ht="27.75" customHeight="1" thickBot="1">
      <c r="A47" s="56" t="s">
        <v>174</v>
      </c>
      <c r="B47" s="59" t="s">
        <v>122</v>
      </c>
      <c r="C47" s="60"/>
      <c r="D47" s="61"/>
      <c r="E47" s="22"/>
      <c r="F47" s="14"/>
    </row>
    <row r="48" spans="1:6" ht="43.5" customHeight="1" thickBot="1">
      <c r="A48" s="57"/>
      <c r="B48" s="13" t="s">
        <v>65</v>
      </c>
      <c r="C48" s="21"/>
      <c r="D48" s="28" t="s">
        <v>65</v>
      </c>
      <c r="E48" s="27" t="s">
        <v>204</v>
      </c>
      <c r="F48" s="14"/>
    </row>
    <row r="49" spans="1:6" ht="27.75" customHeight="1" thickBot="1">
      <c r="A49" s="57"/>
      <c r="B49" s="13" t="s">
        <v>2</v>
      </c>
      <c r="C49" s="23" t="s">
        <v>7</v>
      </c>
      <c r="D49" s="13" t="s">
        <v>2</v>
      </c>
      <c r="E49" s="2" t="s">
        <v>158</v>
      </c>
      <c r="F49" s="14"/>
    </row>
    <row r="50" spans="1:6" ht="27.75" customHeight="1" thickBot="1">
      <c r="A50" s="58"/>
      <c r="B50" s="13" t="s">
        <v>66</v>
      </c>
      <c r="C50" s="23" t="s">
        <v>15</v>
      </c>
      <c r="D50" s="13" t="s">
        <v>66</v>
      </c>
      <c r="E50" s="3">
        <v>1.36</v>
      </c>
      <c r="F50" s="14"/>
    </row>
    <row r="51" spans="1:6" ht="40.5" customHeight="1" thickBot="1">
      <c r="A51" s="56" t="s">
        <v>159</v>
      </c>
      <c r="B51" s="59" t="str">
        <f>B30</f>
        <v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v>
      </c>
      <c r="C51" s="60"/>
      <c r="D51" s="61"/>
      <c r="E51" s="25"/>
      <c r="F51" s="14"/>
    </row>
    <row r="52" spans="1:6" ht="27.75" customHeight="1" thickBot="1">
      <c r="A52" s="57"/>
      <c r="B52" s="13" t="s">
        <v>65</v>
      </c>
      <c r="C52" s="21"/>
      <c r="D52" s="28" t="s">
        <v>65</v>
      </c>
      <c r="E52" s="27" t="s">
        <v>168</v>
      </c>
      <c r="F52" s="14"/>
    </row>
    <row r="53" spans="1:6" ht="27.75" customHeight="1" thickBot="1">
      <c r="A53" s="57"/>
      <c r="B53" s="3" t="s">
        <v>2</v>
      </c>
      <c r="C53" s="1" t="s">
        <v>7</v>
      </c>
      <c r="D53" s="3" t="s">
        <v>2</v>
      </c>
      <c r="E53" s="2" t="s">
        <v>158</v>
      </c>
      <c r="F53" s="14"/>
    </row>
    <row r="54" spans="1:6" ht="27.75" customHeight="1" thickBot="1">
      <c r="A54" s="58"/>
      <c r="B54" s="3" t="s">
        <v>66</v>
      </c>
      <c r="C54" s="1" t="s">
        <v>15</v>
      </c>
      <c r="D54" s="3" t="s">
        <v>66</v>
      </c>
      <c r="E54" s="3">
        <v>4.41</v>
      </c>
      <c r="F54" s="14"/>
    </row>
    <row r="55" spans="1:6" ht="27.75" customHeight="1" thickBot="1">
      <c r="A55" s="56" t="s">
        <v>160</v>
      </c>
      <c r="B55" s="59" t="str">
        <f>B31</f>
        <v>Обслуживание мусоропроводов </v>
      </c>
      <c r="C55" s="60"/>
      <c r="D55" s="61"/>
      <c r="E55" s="25"/>
      <c r="F55" s="14"/>
    </row>
    <row r="56" spans="1:6" ht="34.5" customHeight="1" thickBot="1">
      <c r="A56" s="57"/>
      <c r="B56" s="13" t="s">
        <v>65</v>
      </c>
      <c r="C56" s="21"/>
      <c r="D56" s="28" t="s">
        <v>65</v>
      </c>
      <c r="E56" s="41" t="s">
        <v>201</v>
      </c>
      <c r="F56" s="14"/>
    </row>
    <row r="57" spans="1:6" ht="27.75" customHeight="1" thickBot="1">
      <c r="A57" s="57"/>
      <c r="B57" s="3" t="s">
        <v>2</v>
      </c>
      <c r="C57" s="1" t="s">
        <v>7</v>
      </c>
      <c r="D57" s="3" t="s">
        <v>2</v>
      </c>
      <c r="E57" s="2" t="s">
        <v>158</v>
      </c>
      <c r="F57" s="14"/>
    </row>
    <row r="58" spans="1:6" ht="27.75" customHeight="1" thickBot="1">
      <c r="A58" s="58"/>
      <c r="B58" s="3" t="s">
        <v>66</v>
      </c>
      <c r="C58" s="1" t="s">
        <v>15</v>
      </c>
      <c r="D58" s="3" t="s">
        <v>66</v>
      </c>
      <c r="E58" s="3">
        <v>1.31</v>
      </c>
      <c r="F58" s="14"/>
    </row>
    <row r="59" spans="1:6" ht="27.75" customHeight="1" thickBot="1">
      <c r="A59" s="56" t="s">
        <v>161</v>
      </c>
      <c r="B59" s="59" t="s">
        <v>124</v>
      </c>
      <c r="C59" s="60"/>
      <c r="D59" s="61"/>
      <c r="E59" s="25"/>
      <c r="F59" s="14"/>
    </row>
    <row r="60" spans="1:6" ht="33" customHeight="1" thickBot="1">
      <c r="A60" s="57"/>
      <c r="B60" s="13" t="s">
        <v>65</v>
      </c>
      <c r="C60" s="21"/>
      <c r="D60" s="28" t="s">
        <v>65</v>
      </c>
      <c r="E60" s="27" t="s">
        <v>168</v>
      </c>
      <c r="F60" s="14"/>
    </row>
    <row r="61" spans="1:6" ht="27.75" customHeight="1" thickBot="1">
      <c r="A61" s="57"/>
      <c r="B61" s="3" t="s">
        <v>2</v>
      </c>
      <c r="C61" s="1" t="s">
        <v>7</v>
      </c>
      <c r="D61" s="3" t="s">
        <v>2</v>
      </c>
      <c r="E61" s="2" t="s">
        <v>158</v>
      </c>
      <c r="F61" s="14"/>
    </row>
    <row r="62" spans="1:6" ht="27.75" customHeight="1" thickBot="1">
      <c r="A62" s="58"/>
      <c r="B62" s="3" t="s">
        <v>66</v>
      </c>
      <c r="C62" s="1" t="s">
        <v>15</v>
      </c>
      <c r="D62" s="3" t="s">
        <v>66</v>
      </c>
      <c r="E62" s="3">
        <v>2.46</v>
      </c>
      <c r="F62" s="14"/>
    </row>
    <row r="63" spans="1:6" ht="27.75" customHeight="1" thickBot="1">
      <c r="A63" s="56" t="s">
        <v>162</v>
      </c>
      <c r="B63" s="59" t="s">
        <v>121</v>
      </c>
      <c r="C63" s="60"/>
      <c r="D63" s="61"/>
      <c r="E63" s="15"/>
      <c r="F63" s="14"/>
    </row>
    <row r="64" spans="1:6" ht="52.5" customHeight="1" thickBot="1">
      <c r="A64" s="57"/>
      <c r="B64" s="13" t="s">
        <v>65</v>
      </c>
      <c r="C64" s="21"/>
      <c r="D64" s="28" t="s">
        <v>65</v>
      </c>
      <c r="E64" s="27" t="s">
        <v>202</v>
      </c>
      <c r="F64" s="14"/>
    </row>
    <row r="65" spans="1:6" ht="27.75" customHeight="1" thickBot="1">
      <c r="A65" s="57"/>
      <c r="B65" s="3" t="s">
        <v>2</v>
      </c>
      <c r="C65" s="1" t="s">
        <v>7</v>
      </c>
      <c r="D65" s="3" t="s">
        <v>2</v>
      </c>
      <c r="E65" s="2" t="s">
        <v>158</v>
      </c>
      <c r="F65" s="14"/>
    </row>
    <row r="66" spans="1:6" ht="27.75" customHeight="1" thickBot="1">
      <c r="A66" s="58"/>
      <c r="B66" s="3" t="s">
        <v>66</v>
      </c>
      <c r="C66" s="1" t="s">
        <v>15</v>
      </c>
      <c r="D66" s="3" t="s">
        <v>66</v>
      </c>
      <c r="E66" s="3">
        <v>0.19</v>
      </c>
      <c r="F66" s="14"/>
    </row>
    <row r="67" spans="1:6" ht="27.75" customHeight="1" thickBot="1">
      <c r="A67" s="56" t="s">
        <v>163</v>
      </c>
      <c r="B67" s="59" t="s">
        <v>170</v>
      </c>
      <c r="C67" s="60"/>
      <c r="D67" s="61"/>
      <c r="E67" s="15"/>
      <c r="F67" s="14"/>
    </row>
    <row r="68" spans="1:6" ht="44.25" customHeight="1" thickBot="1">
      <c r="A68" s="57"/>
      <c r="B68" s="13" t="s">
        <v>65</v>
      </c>
      <c r="C68" s="21"/>
      <c r="D68" s="28" t="s">
        <v>65</v>
      </c>
      <c r="E68" s="27" t="s">
        <v>169</v>
      </c>
      <c r="F68" s="14"/>
    </row>
    <row r="69" spans="1:6" ht="27.75" customHeight="1" thickBot="1">
      <c r="A69" s="57"/>
      <c r="B69" s="3" t="s">
        <v>2</v>
      </c>
      <c r="C69" s="1" t="s">
        <v>7</v>
      </c>
      <c r="D69" s="3" t="s">
        <v>2</v>
      </c>
      <c r="E69" s="2" t="s">
        <v>158</v>
      </c>
      <c r="F69" s="14"/>
    </row>
    <row r="70" spans="1:6" ht="27.75" customHeight="1" thickBot="1">
      <c r="A70" s="58"/>
      <c r="B70" s="3" t="s">
        <v>66</v>
      </c>
      <c r="C70" s="1" t="s">
        <v>15</v>
      </c>
      <c r="D70" s="3" t="s">
        <v>66</v>
      </c>
      <c r="E70" s="3">
        <v>0.31</v>
      </c>
      <c r="F70" s="14"/>
    </row>
    <row r="71" spans="1:6" ht="39.75" customHeight="1" thickBot="1">
      <c r="A71" s="56" t="s">
        <v>164</v>
      </c>
      <c r="B71" s="62" t="s">
        <v>190</v>
      </c>
      <c r="C71" s="63"/>
      <c r="D71" s="63"/>
      <c r="E71" s="25"/>
      <c r="F71" s="14"/>
    </row>
    <row r="72" spans="1:6" ht="47.25" customHeight="1" thickBot="1">
      <c r="A72" s="57"/>
      <c r="B72" s="13" t="s">
        <v>65</v>
      </c>
      <c r="C72" s="21"/>
      <c r="D72" s="28" t="s">
        <v>65</v>
      </c>
      <c r="E72" s="24" t="s">
        <v>171</v>
      </c>
      <c r="F72" s="14"/>
    </row>
    <row r="73" spans="1:6" ht="31.5" customHeight="1" thickBot="1">
      <c r="A73" s="57"/>
      <c r="B73" s="3" t="s">
        <v>2</v>
      </c>
      <c r="C73" s="1" t="s">
        <v>7</v>
      </c>
      <c r="D73" s="3" t="s">
        <v>2</v>
      </c>
      <c r="E73" s="2" t="s">
        <v>158</v>
      </c>
      <c r="F73" s="14"/>
    </row>
    <row r="74" spans="1:6" ht="38.25" customHeight="1" thickBot="1">
      <c r="A74" s="58"/>
      <c r="B74" s="3" t="s">
        <v>66</v>
      </c>
      <c r="C74" s="1" t="s">
        <v>15</v>
      </c>
      <c r="D74" s="3" t="s">
        <v>66</v>
      </c>
      <c r="E74" s="3">
        <v>0.85</v>
      </c>
      <c r="F74" s="14"/>
    </row>
    <row r="75" spans="1:6" ht="27.75" customHeight="1" thickBot="1">
      <c r="A75" s="56" t="s">
        <v>165</v>
      </c>
      <c r="B75" s="53" t="s">
        <v>119</v>
      </c>
      <c r="C75" s="54"/>
      <c r="D75" s="55"/>
      <c r="E75" s="22"/>
      <c r="F75" s="14"/>
    </row>
    <row r="76" spans="1:6" ht="41.25" customHeight="1" thickBot="1">
      <c r="A76" s="57"/>
      <c r="B76" s="13" t="s">
        <v>65</v>
      </c>
      <c r="C76" s="21"/>
      <c r="D76" s="28" t="s">
        <v>65</v>
      </c>
      <c r="E76" s="26" t="s">
        <v>172</v>
      </c>
      <c r="F76" s="14"/>
    </row>
    <row r="77" spans="1:6" ht="27.75" customHeight="1" thickBot="1">
      <c r="A77" s="57"/>
      <c r="B77" s="3" t="s">
        <v>2</v>
      </c>
      <c r="C77" s="1" t="s">
        <v>7</v>
      </c>
      <c r="D77" s="3" t="s">
        <v>2</v>
      </c>
      <c r="E77" s="2" t="s">
        <v>158</v>
      </c>
      <c r="F77" s="14"/>
    </row>
    <row r="78" spans="1:6" ht="27.75" customHeight="1" thickBot="1">
      <c r="A78" s="58"/>
      <c r="B78" s="3" t="s">
        <v>66</v>
      </c>
      <c r="C78" s="1" t="s">
        <v>15</v>
      </c>
      <c r="D78" s="3" t="s">
        <v>66</v>
      </c>
      <c r="E78" s="3">
        <v>0.25</v>
      </c>
      <c r="F78" s="14"/>
    </row>
    <row r="79" spans="1:6" ht="27.75" customHeight="1" thickBot="1">
      <c r="A79" s="56" t="s">
        <v>166</v>
      </c>
      <c r="B79" s="53" t="s">
        <v>118</v>
      </c>
      <c r="C79" s="54"/>
      <c r="D79" s="55"/>
      <c r="E79" s="16"/>
      <c r="F79" s="14"/>
    </row>
    <row r="80" spans="1:6" ht="39.75" customHeight="1" thickBot="1">
      <c r="A80" s="57"/>
      <c r="B80" s="13" t="s">
        <v>65</v>
      </c>
      <c r="C80" s="21"/>
      <c r="D80" s="28" t="s">
        <v>65</v>
      </c>
      <c r="E80" s="26" t="s">
        <v>173</v>
      </c>
      <c r="F80" s="14"/>
    </row>
    <row r="81" spans="1:6" ht="27.75" customHeight="1" thickBot="1">
      <c r="A81" s="57"/>
      <c r="B81" s="3" t="s">
        <v>2</v>
      </c>
      <c r="C81" s="1" t="s">
        <v>7</v>
      </c>
      <c r="D81" s="3" t="s">
        <v>2</v>
      </c>
      <c r="E81" s="2" t="s">
        <v>158</v>
      </c>
      <c r="F81" s="14"/>
    </row>
    <row r="82" spans="1:6" ht="27.75" customHeight="1" thickBot="1">
      <c r="A82" s="58"/>
      <c r="B82" s="3" t="s">
        <v>66</v>
      </c>
      <c r="C82" s="1" t="s">
        <v>15</v>
      </c>
      <c r="D82" s="3" t="s">
        <v>66</v>
      </c>
      <c r="E82" s="3">
        <v>0.37</v>
      </c>
      <c r="F82" s="14"/>
    </row>
    <row r="83" spans="1:6" ht="27.75" customHeight="1" thickBot="1">
      <c r="A83" s="56" t="s">
        <v>167</v>
      </c>
      <c r="B83" s="53" t="s">
        <v>123</v>
      </c>
      <c r="C83" s="54"/>
      <c r="D83" s="55"/>
      <c r="E83" s="16"/>
      <c r="F83" s="14"/>
    </row>
    <row r="84" spans="1:6" ht="38.25" customHeight="1" thickBot="1">
      <c r="A84" s="57"/>
      <c r="B84" s="13" t="s">
        <v>65</v>
      </c>
      <c r="C84" s="21"/>
      <c r="D84" s="28" t="s">
        <v>65</v>
      </c>
      <c r="E84" s="26" t="s">
        <v>173</v>
      </c>
      <c r="F84" s="14"/>
    </row>
    <row r="85" spans="1:6" ht="27.75" customHeight="1" thickBot="1">
      <c r="A85" s="57"/>
      <c r="B85" s="3" t="s">
        <v>2</v>
      </c>
      <c r="C85" s="1" t="s">
        <v>7</v>
      </c>
      <c r="D85" s="3" t="s">
        <v>2</v>
      </c>
      <c r="E85" s="2" t="s">
        <v>158</v>
      </c>
      <c r="F85" s="14"/>
    </row>
    <row r="86" spans="1:6" ht="27.75" customHeight="1" thickBot="1">
      <c r="A86" s="58"/>
      <c r="B86" s="3" t="s">
        <v>66</v>
      </c>
      <c r="C86" s="1" t="s">
        <v>15</v>
      </c>
      <c r="D86" s="3" t="s">
        <v>66</v>
      </c>
      <c r="E86" s="3">
        <v>1.57</v>
      </c>
      <c r="F86" s="14"/>
    </row>
    <row r="87" spans="1:6" ht="27.75" customHeight="1" thickBot="1">
      <c r="A87" s="56" t="s">
        <v>197</v>
      </c>
      <c r="B87" s="53" t="s">
        <v>192</v>
      </c>
      <c r="C87" s="54"/>
      <c r="D87" s="55"/>
      <c r="E87" s="15"/>
      <c r="F87" s="14"/>
    </row>
    <row r="88" spans="1:6" ht="62.25" customHeight="1" thickBot="1">
      <c r="A88" s="57"/>
      <c r="B88" s="13" t="s">
        <v>65</v>
      </c>
      <c r="C88" s="21"/>
      <c r="D88" s="28" t="s">
        <v>65</v>
      </c>
      <c r="E88" s="26" t="s">
        <v>203</v>
      </c>
      <c r="F88" s="14"/>
    </row>
    <row r="89" spans="1:6" ht="27.75" customHeight="1" thickBot="1">
      <c r="A89" s="57"/>
      <c r="B89" s="3" t="s">
        <v>2</v>
      </c>
      <c r="C89" s="1" t="s">
        <v>7</v>
      </c>
      <c r="D89" s="3" t="s">
        <v>2</v>
      </c>
      <c r="E89" s="2" t="s">
        <v>158</v>
      </c>
      <c r="F89" s="14"/>
    </row>
    <row r="90" spans="1:6" ht="27.75" customHeight="1" thickBot="1">
      <c r="A90" s="58"/>
      <c r="B90" s="3" t="s">
        <v>66</v>
      </c>
      <c r="C90" s="1" t="s">
        <v>15</v>
      </c>
      <c r="D90" s="3" t="s">
        <v>66</v>
      </c>
      <c r="E90" s="3">
        <v>0.6</v>
      </c>
      <c r="F90" s="14"/>
    </row>
    <row r="91" spans="1:6" ht="27.75" customHeight="1" thickBot="1">
      <c r="A91" s="56" t="s">
        <v>198</v>
      </c>
      <c r="B91" s="53" t="s">
        <v>178</v>
      </c>
      <c r="C91" s="54"/>
      <c r="D91" s="55"/>
      <c r="E91" s="15"/>
      <c r="F91" s="14"/>
    </row>
    <row r="92" spans="1:6" ht="40.5" customHeight="1" thickBot="1">
      <c r="A92" s="57"/>
      <c r="B92" s="13" t="s">
        <v>65</v>
      </c>
      <c r="C92" s="21"/>
      <c r="D92" s="28" t="s">
        <v>65</v>
      </c>
      <c r="E92" s="26" t="s">
        <v>169</v>
      </c>
      <c r="F92" s="14"/>
    </row>
    <row r="93" spans="1:5" ht="39.75" customHeight="1" thickBot="1">
      <c r="A93" s="57"/>
      <c r="B93" s="3" t="s">
        <v>2</v>
      </c>
      <c r="C93" s="1" t="s">
        <v>7</v>
      </c>
      <c r="D93" s="3" t="s">
        <v>2</v>
      </c>
      <c r="E93" s="3" t="s">
        <v>158</v>
      </c>
    </row>
    <row r="94" spans="1:6" ht="39.75" customHeight="1" thickBot="1">
      <c r="A94" s="58"/>
      <c r="B94" s="3" t="s">
        <v>66</v>
      </c>
      <c r="C94" s="1" t="s">
        <v>15</v>
      </c>
      <c r="D94" s="3" t="s">
        <v>66</v>
      </c>
      <c r="E94" s="3">
        <v>1.84</v>
      </c>
      <c r="F94">
        <f>E46++E50+E54+E58+E62+E66+E70+E74+E78+E82+E86+E90+E94</f>
        <v>25.310000000000002</v>
      </c>
    </row>
    <row r="95" spans="1:5" ht="39.75" customHeight="1" thickBot="1">
      <c r="A95" s="73" t="s">
        <v>67</v>
      </c>
      <c r="B95" s="74"/>
      <c r="C95" s="74"/>
      <c r="D95" s="74"/>
      <c r="E95" s="74"/>
    </row>
    <row r="96" spans="1:5" ht="39.75" customHeight="1" thickBot="1">
      <c r="A96" s="2" t="s">
        <v>68</v>
      </c>
      <c r="B96" s="3" t="s">
        <v>69</v>
      </c>
      <c r="C96" s="1" t="s">
        <v>70</v>
      </c>
      <c r="D96" s="3" t="s">
        <v>69</v>
      </c>
      <c r="E96" s="3">
        <v>0</v>
      </c>
    </row>
    <row r="97" spans="1:5" ht="39.75" customHeight="1" thickBot="1">
      <c r="A97" s="2" t="s">
        <v>71</v>
      </c>
      <c r="B97" s="3" t="s">
        <v>72</v>
      </c>
      <c r="C97" s="1" t="s">
        <v>70</v>
      </c>
      <c r="D97" s="3" t="s">
        <v>72</v>
      </c>
      <c r="E97" s="3">
        <v>0</v>
      </c>
    </row>
    <row r="98" spans="1:5" ht="39.75" customHeight="1" thickBot="1">
      <c r="A98" s="2" t="s">
        <v>73</v>
      </c>
      <c r="B98" s="3" t="s">
        <v>74</v>
      </c>
      <c r="C98" s="1" t="s">
        <v>70</v>
      </c>
      <c r="D98" s="3" t="s">
        <v>74</v>
      </c>
      <c r="E98" s="3">
        <v>0</v>
      </c>
    </row>
    <row r="99" spans="1:5" ht="39.75" customHeight="1" thickBot="1">
      <c r="A99" s="2" t="s">
        <v>75</v>
      </c>
      <c r="B99" s="3" t="s">
        <v>76</v>
      </c>
      <c r="C99" s="1" t="s">
        <v>15</v>
      </c>
      <c r="D99" s="3" t="s">
        <v>76</v>
      </c>
      <c r="E99" s="3">
        <v>0</v>
      </c>
    </row>
    <row r="100" spans="1:5" ht="27.75" customHeight="1" thickBot="1">
      <c r="A100" s="73" t="s">
        <v>77</v>
      </c>
      <c r="B100" s="74"/>
      <c r="C100" s="74"/>
      <c r="D100" s="74"/>
      <c r="E100" s="74"/>
    </row>
    <row r="101" spans="1:5" ht="54" customHeight="1" thickBot="1">
      <c r="A101" s="2" t="s">
        <v>78</v>
      </c>
      <c r="B101" s="3" t="s">
        <v>14</v>
      </c>
      <c r="C101" s="1" t="s">
        <v>15</v>
      </c>
      <c r="D101" s="3" t="s">
        <v>14</v>
      </c>
      <c r="E101" s="43" t="s">
        <v>195</v>
      </c>
    </row>
    <row r="102" spans="1:5" ht="49.5" customHeight="1" thickBot="1">
      <c r="A102" s="2" t="s">
        <v>79</v>
      </c>
      <c r="B102" s="3" t="s">
        <v>17</v>
      </c>
      <c r="C102" s="1" t="s">
        <v>15</v>
      </c>
      <c r="D102" s="3" t="s">
        <v>17</v>
      </c>
      <c r="E102" s="43" t="s">
        <v>195</v>
      </c>
    </row>
    <row r="103" spans="1:5" ht="48" customHeight="1" thickBot="1">
      <c r="A103" s="2" t="s">
        <v>80</v>
      </c>
      <c r="B103" s="3" t="s">
        <v>19</v>
      </c>
      <c r="C103" s="1" t="s">
        <v>15</v>
      </c>
      <c r="D103" s="3" t="s">
        <v>19</v>
      </c>
      <c r="E103" s="43" t="s">
        <v>195</v>
      </c>
    </row>
    <row r="104" spans="1:5" ht="49.5" customHeight="1" thickBot="1">
      <c r="A104" s="2" t="s">
        <v>81</v>
      </c>
      <c r="B104" s="3" t="s">
        <v>53</v>
      </c>
      <c r="C104" s="1" t="s">
        <v>15</v>
      </c>
      <c r="D104" s="3" t="s">
        <v>53</v>
      </c>
      <c r="E104" s="43" t="s">
        <v>195</v>
      </c>
    </row>
    <row r="105" spans="1:5" ht="52.5" customHeight="1" thickBot="1">
      <c r="A105" s="2" t="s">
        <v>82</v>
      </c>
      <c r="B105" s="3" t="s">
        <v>55</v>
      </c>
      <c r="C105" s="1" t="s">
        <v>15</v>
      </c>
      <c r="D105" s="3" t="s">
        <v>55</v>
      </c>
      <c r="E105" s="43" t="s">
        <v>195</v>
      </c>
    </row>
    <row r="106" spans="1:5" ht="60" customHeight="1" thickBot="1">
      <c r="A106" s="2" t="s">
        <v>83</v>
      </c>
      <c r="B106" s="3" t="s">
        <v>57</v>
      </c>
      <c r="C106" s="1" t="s">
        <v>15</v>
      </c>
      <c r="D106" s="3" t="s">
        <v>57</v>
      </c>
      <c r="E106" s="43" t="s">
        <v>195</v>
      </c>
    </row>
    <row r="107" spans="1:5" ht="39.75" customHeight="1" thickBot="1">
      <c r="A107" s="64" t="s">
        <v>175</v>
      </c>
      <c r="B107" s="65"/>
      <c r="C107" s="65"/>
      <c r="D107" s="65"/>
      <c r="E107" s="75"/>
    </row>
    <row r="108" spans="1:5" ht="49.5" customHeight="1" thickBot="1">
      <c r="A108" s="2" t="s">
        <v>84</v>
      </c>
      <c r="B108" s="3" t="s">
        <v>85</v>
      </c>
      <c r="C108" s="1" t="s">
        <v>7</v>
      </c>
      <c r="D108" s="3" t="s">
        <v>85</v>
      </c>
      <c r="E108" s="43" t="s">
        <v>195</v>
      </c>
    </row>
    <row r="109" spans="1:5" ht="51" customHeight="1" thickBot="1">
      <c r="A109" s="2" t="s">
        <v>86</v>
      </c>
      <c r="B109" s="3" t="s">
        <v>2</v>
      </c>
      <c r="C109" s="1" t="s">
        <v>7</v>
      </c>
      <c r="D109" s="3" t="s">
        <v>2</v>
      </c>
      <c r="E109" s="43" t="s">
        <v>195</v>
      </c>
    </row>
    <row r="110" spans="1:5" ht="56.25" customHeight="1" thickBot="1">
      <c r="A110" s="2" t="s">
        <v>87</v>
      </c>
      <c r="B110" s="3" t="s">
        <v>88</v>
      </c>
      <c r="C110" s="1" t="s">
        <v>89</v>
      </c>
      <c r="D110" s="3" t="s">
        <v>88</v>
      </c>
      <c r="E110" s="43" t="s">
        <v>195</v>
      </c>
    </row>
    <row r="111" spans="1:5" ht="49.5" customHeight="1" thickBot="1">
      <c r="A111" s="2" t="s">
        <v>90</v>
      </c>
      <c r="B111" s="3" t="s">
        <v>91</v>
      </c>
      <c r="C111" s="1" t="s">
        <v>15</v>
      </c>
      <c r="D111" s="3" t="s">
        <v>91</v>
      </c>
      <c r="E111" s="43" t="s">
        <v>195</v>
      </c>
    </row>
    <row r="112" spans="1:5" ht="56.25" customHeight="1" thickBot="1">
      <c r="A112" s="2" t="s">
        <v>92</v>
      </c>
      <c r="B112" s="3" t="s">
        <v>93</v>
      </c>
      <c r="C112" s="1" t="s">
        <v>15</v>
      </c>
      <c r="D112" s="3" t="s">
        <v>93</v>
      </c>
      <c r="E112" s="43" t="s">
        <v>195</v>
      </c>
    </row>
    <row r="113" spans="1:5" ht="48.75" customHeight="1" thickBot="1">
      <c r="A113" s="2" t="s">
        <v>94</v>
      </c>
      <c r="B113" s="3" t="s">
        <v>95</v>
      </c>
      <c r="C113" s="1" t="s">
        <v>15</v>
      </c>
      <c r="D113" s="3" t="s">
        <v>95</v>
      </c>
      <c r="E113" s="43" t="s">
        <v>195</v>
      </c>
    </row>
    <row r="114" spans="1:5" ht="56.25" customHeight="1" thickBot="1">
      <c r="A114" s="2" t="s">
        <v>96</v>
      </c>
      <c r="B114" s="3" t="s">
        <v>97</v>
      </c>
      <c r="C114" s="1" t="s">
        <v>15</v>
      </c>
      <c r="D114" s="3" t="s">
        <v>97</v>
      </c>
      <c r="E114" s="43" t="s">
        <v>195</v>
      </c>
    </row>
    <row r="115" spans="1:5" ht="59.25" customHeight="1" thickBot="1">
      <c r="A115" s="2" t="s">
        <v>98</v>
      </c>
      <c r="B115" s="3" t="s">
        <v>99</v>
      </c>
      <c r="C115" s="1" t="s">
        <v>15</v>
      </c>
      <c r="D115" s="3" t="s">
        <v>99</v>
      </c>
      <c r="E115" s="43" t="s">
        <v>195</v>
      </c>
    </row>
    <row r="116" spans="1:5" ht="55.5" customHeight="1" thickBot="1">
      <c r="A116" s="2" t="s">
        <v>100</v>
      </c>
      <c r="B116" s="3" t="s">
        <v>101</v>
      </c>
      <c r="C116" s="1" t="s">
        <v>15</v>
      </c>
      <c r="D116" s="3" t="s">
        <v>101</v>
      </c>
      <c r="E116" s="43" t="s">
        <v>195</v>
      </c>
    </row>
    <row r="117" spans="1:5" ht="60" customHeight="1" thickBot="1">
      <c r="A117" s="2" t="s">
        <v>102</v>
      </c>
      <c r="B117" s="3" t="s">
        <v>103</v>
      </c>
      <c r="C117" s="1" t="s">
        <v>15</v>
      </c>
      <c r="D117" s="3" t="s">
        <v>103</v>
      </c>
      <c r="E117" s="43" t="s">
        <v>195</v>
      </c>
    </row>
    <row r="118" spans="1:5" ht="39.75" customHeight="1" thickBot="1">
      <c r="A118" s="73" t="s">
        <v>196</v>
      </c>
      <c r="B118" s="74"/>
      <c r="C118" s="74"/>
      <c r="D118" s="74"/>
      <c r="E118" s="74"/>
    </row>
    <row r="119" spans="1:5" ht="48.75" customHeight="1" thickBot="1">
      <c r="A119" s="2" t="s">
        <v>104</v>
      </c>
      <c r="B119" s="3" t="s">
        <v>69</v>
      </c>
      <c r="C119" s="1" t="s">
        <v>70</v>
      </c>
      <c r="D119" s="3" t="s">
        <v>69</v>
      </c>
      <c r="E119" s="43" t="s">
        <v>195</v>
      </c>
    </row>
    <row r="120" spans="1:5" ht="53.25" customHeight="1" thickBot="1">
      <c r="A120" s="2" t="s">
        <v>105</v>
      </c>
      <c r="B120" s="3" t="s">
        <v>72</v>
      </c>
      <c r="C120" s="1" t="s">
        <v>70</v>
      </c>
      <c r="D120" s="3" t="s">
        <v>72</v>
      </c>
      <c r="E120" s="43" t="s">
        <v>195</v>
      </c>
    </row>
    <row r="121" spans="1:5" ht="52.5" customHeight="1" thickBot="1">
      <c r="A121" s="2" t="s">
        <v>106</v>
      </c>
      <c r="B121" s="3" t="s">
        <v>74</v>
      </c>
      <c r="C121" s="1" t="s">
        <v>107</v>
      </c>
      <c r="D121" s="3" t="s">
        <v>74</v>
      </c>
      <c r="E121" s="43" t="s">
        <v>195</v>
      </c>
    </row>
    <row r="122" spans="1:5" ht="48" customHeight="1" thickBot="1">
      <c r="A122" s="2" t="s">
        <v>108</v>
      </c>
      <c r="B122" s="3" t="s">
        <v>76</v>
      </c>
      <c r="C122" s="1" t="s">
        <v>15</v>
      </c>
      <c r="D122" s="3" t="s">
        <v>76</v>
      </c>
      <c r="E122" s="43" t="s">
        <v>195</v>
      </c>
    </row>
    <row r="123" spans="1:5" ht="27.75" customHeight="1" thickBot="1">
      <c r="A123" s="64" t="s">
        <v>213</v>
      </c>
      <c r="B123" s="65"/>
      <c r="C123" s="65"/>
      <c r="D123" s="65"/>
      <c r="E123" s="65"/>
    </row>
    <row r="124" spans="1:5" ht="51.75" customHeight="1" thickBot="1">
      <c r="A124" s="2" t="s">
        <v>110</v>
      </c>
      <c r="B124" s="3" t="s">
        <v>225</v>
      </c>
      <c r="C124" s="1" t="s">
        <v>15</v>
      </c>
      <c r="D124" s="3" t="s">
        <v>225</v>
      </c>
      <c r="E124" s="1">
        <f>3927.3+210337.35</f>
        <v>214264.65</v>
      </c>
    </row>
    <row r="125" spans="1:5" ht="62.25" customHeight="1" thickBot="1">
      <c r="A125" s="2" t="s">
        <v>112</v>
      </c>
      <c r="B125" s="3" t="s">
        <v>227</v>
      </c>
      <c r="C125" s="1" t="s">
        <v>15</v>
      </c>
      <c r="D125" s="3" t="s">
        <v>227</v>
      </c>
      <c r="E125" s="1">
        <f>1309.1+183959.89</f>
        <v>185268.99000000002</v>
      </c>
    </row>
    <row r="126" spans="1:5" ht="52.5" customHeight="1" thickBot="1">
      <c r="A126" s="2" t="s">
        <v>114</v>
      </c>
      <c r="B126" s="3" t="s">
        <v>214</v>
      </c>
      <c r="C126" s="1" t="s">
        <v>15</v>
      </c>
      <c r="D126" s="3" t="s">
        <v>214</v>
      </c>
      <c r="E126" s="1">
        <v>239.87</v>
      </c>
    </row>
    <row r="127" spans="1:5" ht="65.25" customHeight="1" thickBot="1">
      <c r="A127" s="2" t="s">
        <v>215</v>
      </c>
      <c r="B127" s="3" t="s">
        <v>216</v>
      </c>
      <c r="C127" s="1" t="s">
        <v>15</v>
      </c>
      <c r="D127" s="3" t="s">
        <v>216</v>
      </c>
      <c r="E127" s="1">
        <v>12527.93</v>
      </c>
    </row>
    <row r="128" spans="1:5" ht="52.5" customHeight="1" thickBot="1">
      <c r="A128" s="2" t="s">
        <v>217</v>
      </c>
      <c r="B128" s="3" t="s">
        <v>218</v>
      </c>
      <c r="C128" s="1" t="s">
        <v>15</v>
      </c>
      <c r="D128" s="3" t="s">
        <v>218</v>
      </c>
      <c r="E128" s="1">
        <f>9545.9+302752.5</f>
        <v>312298.4</v>
      </c>
    </row>
    <row r="129" spans="1:5" ht="52.5" customHeight="1" thickBot="1">
      <c r="A129" s="2" t="s">
        <v>219</v>
      </c>
      <c r="B129" s="3" t="s">
        <v>220</v>
      </c>
      <c r="C129" s="1" t="s">
        <v>15</v>
      </c>
      <c r="D129" s="3" t="s">
        <v>220</v>
      </c>
      <c r="E129" s="1">
        <v>0</v>
      </c>
    </row>
    <row r="130" spans="1:5" ht="64.5" customHeight="1" thickBot="1">
      <c r="A130" s="2" t="s">
        <v>221</v>
      </c>
      <c r="B130" s="48" t="s">
        <v>226</v>
      </c>
      <c r="C130" s="1" t="s">
        <v>15</v>
      </c>
      <c r="D130" s="48" t="s">
        <v>226</v>
      </c>
      <c r="E130" s="1">
        <f>E125+E126+E127+E128-E129</f>
        <v>510335.19000000006</v>
      </c>
    </row>
    <row r="131" spans="1:5" ht="39.75" customHeight="1" thickBot="1">
      <c r="A131" s="73" t="s">
        <v>109</v>
      </c>
      <c r="B131" s="74"/>
      <c r="C131" s="74"/>
      <c r="D131" s="74"/>
      <c r="E131" s="74"/>
    </row>
    <row r="132" spans="1:5" ht="39.75" customHeight="1" thickBot="1">
      <c r="A132" s="2" t="s">
        <v>222</v>
      </c>
      <c r="B132" s="3" t="s">
        <v>111</v>
      </c>
      <c r="C132" s="1" t="s">
        <v>70</v>
      </c>
      <c r="D132" s="3" t="s">
        <v>111</v>
      </c>
      <c r="E132" s="1">
        <v>10</v>
      </c>
    </row>
    <row r="133" spans="1:5" ht="39.75" customHeight="1" thickBot="1">
      <c r="A133" s="2" t="s">
        <v>223</v>
      </c>
      <c r="B133" s="3" t="s">
        <v>113</v>
      </c>
      <c r="C133" s="1" t="s">
        <v>70</v>
      </c>
      <c r="D133" s="3" t="s">
        <v>113</v>
      </c>
      <c r="E133" s="1">
        <v>0</v>
      </c>
    </row>
    <row r="134" spans="1:5" ht="61.5" customHeight="1" thickBot="1">
      <c r="A134" s="2" t="s">
        <v>224</v>
      </c>
      <c r="B134" s="3" t="s">
        <v>115</v>
      </c>
      <c r="C134" s="1" t="s">
        <v>15</v>
      </c>
      <c r="D134" s="3" t="s">
        <v>115</v>
      </c>
      <c r="E134" s="1">
        <v>18934.24</v>
      </c>
    </row>
  </sheetData>
  <sheetProtection/>
  <mergeCells count="51">
    <mergeCell ref="A75:A78"/>
    <mergeCell ref="A79:A82"/>
    <mergeCell ref="A131:E131"/>
    <mergeCell ref="A95:E95"/>
    <mergeCell ref="A100:E100"/>
    <mergeCell ref="A107:E107"/>
    <mergeCell ref="A63:A66"/>
    <mergeCell ref="B91:D91"/>
    <mergeCell ref="B79:D79"/>
    <mergeCell ref="B75:D75"/>
    <mergeCell ref="B87:D87"/>
    <mergeCell ref="A83:A86"/>
    <mergeCell ref="B35:D35"/>
    <mergeCell ref="B28:D28"/>
    <mergeCell ref="B29:D29"/>
    <mergeCell ref="B32:D32"/>
    <mergeCell ref="B33:D33"/>
    <mergeCell ref="A118:E118"/>
    <mergeCell ref="A55:A58"/>
    <mergeCell ref="A51:A54"/>
    <mergeCell ref="A87:A90"/>
    <mergeCell ref="A91:A94"/>
    <mergeCell ref="A1:E1"/>
    <mergeCell ref="B27:D27"/>
    <mergeCell ref="B34:D34"/>
    <mergeCell ref="B30:D30"/>
    <mergeCell ref="B31:D31"/>
    <mergeCell ref="B41:D41"/>
    <mergeCell ref="A6:E6"/>
    <mergeCell ref="A26:E26"/>
    <mergeCell ref="B37:D37"/>
    <mergeCell ref="B38:D38"/>
    <mergeCell ref="A123:E123"/>
    <mergeCell ref="B55:D55"/>
    <mergeCell ref="A47:A50"/>
    <mergeCell ref="A59:A62"/>
    <mergeCell ref="B83:D83"/>
    <mergeCell ref="B36:D36"/>
    <mergeCell ref="B39:D39"/>
    <mergeCell ref="B40:D40"/>
    <mergeCell ref="A67:A70"/>
    <mergeCell ref="A71:A74"/>
    <mergeCell ref="B42:D42"/>
    <mergeCell ref="B43:D43"/>
    <mergeCell ref="A43:A46"/>
    <mergeCell ref="B51:D51"/>
    <mergeCell ref="B71:D71"/>
    <mergeCell ref="B47:D47"/>
    <mergeCell ref="B59:D59"/>
    <mergeCell ref="B63:D63"/>
    <mergeCell ref="B67:D67"/>
  </mergeCells>
  <printOptions/>
  <pageMargins left="0.22" right="0.2" top="0.22" bottom="0.2" header="0.18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2016-04-19T06:00:32Z</cp:lastPrinted>
  <dcterms:created xsi:type="dcterms:W3CDTF">1996-10-08T23:32:33Z</dcterms:created>
  <dcterms:modified xsi:type="dcterms:W3CDTF">2016-04-19T10:32:26Z</dcterms:modified>
  <cp:category/>
  <cp:version/>
  <cp:contentType/>
  <cp:contentStatus/>
</cp:coreProperties>
</file>